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430" firstSheet="1" activeTab="1"/>
  </bookViews>
  <sheets>
    <sheet name="на 100" sheetId="4" state="hidden" r:id="rId1"/>
    <sheet name="на выход" sheetId="1" r:id="rId2"/>
    <sheet name="сводки БЖУ" sheetId="2" r:id="rId3"/>
    <sheet name="сводки по продуктам" sheetId="5" r:id="rId4"/>
    <sheet name="библиография" sheetId="7" r:id="rId5"/>
  </sheets>
  <calcPr calcId="124519"/>
</workbook>
</file>

<file path=xl/calcChain.xml><?xml version="1.0" encoding="utf-8"?>
<calcChain xmlns="http://schemas.openxmlformats.org/spreadsheetml/2006/main">
  <c r="D13" i="2"/>
  <c r="D12" l="1"/>
  <c r="E12"/>
  <c r="F12"/>
  <c r="G12"/>
  <c r="H12"/>
  <c r="I12"/>
  <c r="J12"/>
  <c r="K12"/>
  <c r="L12"/>
  <c r="M12"/>
  <c r="N12"/>
  <c r="D10"/>
  <c r="F10"/>
  <c r="G10"/>
  <c r="H10"/>
  <c r="I10"/>
  <c r="J10"/>
  <c r="K10"/>
  <c r="L10"/>
  <c r="M10"/>
  <c r="N10"/>
  <c r="C12"/>
  <c r="C10"/>
  <c r="F225" i="1" l="1"/>
  <c r="G225"/>
  <c r="H225"/>
  <c r="I225"/>
  <c r="I230" s="1"/>
  <c r="J225"/>
  <c r="K225"/>
  <c r="L225"/>
  <c r="M225"/>
  <c r="M230" s="1"/>
  <c r="N225"/>
  <c r="O225"/>
  <c r="P225"/>
  <c r="E225"/>
  <c r="F218"/>
  <c r="G218"/>
  <c r="H218"/>
  <c r="I218"/>
  <c r="J218"/>
  <c r="K218"/>
  <c r="L218"/>
  <c r="M218"/>
  <c r="N218"/>
  <c r="O218"/>
  <c r="P218"/>
  <c r="E218"/>
  <c r="E230" s="1"/>
  <c r="F182"/>
  <c r="F186" s="1"/>
  <c r="G182"/>
  <c r="G186" s="1"/>
  <c r="H182"/>
  <c r="H186" s="1"/>
  <c r="I182"/>
  <c r="I186" s="1"/>
  <c r="I200" s="1"/>
  <c r="G11" i="2" s="1"/>
  <c r="J182" i="1"/>
  <c r="J186" s="1"/>
  <c r="J200" s="1"/>
  <c r="H11" i="2" s="1"/>
  <c r="K182" i="1"/>
  <c r="K186" s="1"/>
  <c r="K200" s="1"/>
  <c r="I11" i="2" s="1"/>
  <c r="L182" i="1"/>
  <c r="L186" s="1"/>
  <c r="L200" s="1"/>
  <c r="J11" i="2" s="1"/>
  <c r="M182" i="1"/>
  <c r="M186" s="1"/>
  <c r="M200" s="1"/>
  <c r="K11" i="2" s="1"/>
  <c r="N182" i="1"/>
  <c r="N186" s="1"/>
  <c r="N200" s="1"/>
  <c r="L11" i="2" s="1"/>
  <c r="O182" i="1"/>
  <c r="O186" s="1"/>
  <c r="O200" s="1"/>
  <c r="M11" i="2" s="1"/>
  <c r="P182" i="1"/>
  <c r="P186" s="1"/>
  <c r="P200" s="1"/>
  <c r="N11" i="2" s="1"/>
  <c r="E182" i="1"/>
  <c r="E186" s="1"/>
  <c r="E200" s="1"/>
  <c r="C11" i="2" s="1"/>
  <c r="F55" i="1"/>
  <c r="G55"/>
  <c r="H55"/>
  <c r="I55"/>
  <c r="J55"/>
  <c r="K55"/>
  <c r="L55"/>
  <c r="M55"/>
  <c r="N55"/>
  <c r="O55"/>
  <c r="P55"/>
  <c r="E55"/>
  <c r="F47"/>
  <c r="G47"/>
  <c r="H47"/>
  <c r="I47"/>
  <c r="J47"/>
  <c r="K47"/>
  <c r="L47"/>
  <c r="M47"/>
  <c r="N47"/>
  <c r="O47"/>
  <c r="P47"/>
  <c r="E47"/>
  <c r="F39"/>
  <c r="F43" s="1"/>
  <c r="G39"/>
  <c r="G43" s="1"/>
  <c r="H39"/>
  <c r="H43" s="1"/>
  <c r="I39"/>
  <c r="I43" s="1"/>
  <c r="J39"/>
  <c r="J43" s="1"/>
  <c r="J60" s="1"/>
  <c r="H6" i="2" s="1"/>
  <c r="K39" i="1"/>
  <c r="K43" s="1"/>
  <c r="K60" s="1"/>
  <c r="I6" i="2" s="1"/>
  <c r="L39" i="1"/>
  <c r="L43" s="1"/>
  <c r="L60" s="1"/>
  <c r="J6" i="2" s="1"/>
  <c r="M39" i="1"/>
  <c r="M43" s="1"/>
  <c r="M60" s="1"/>
  <c r="K6" i="2" s="1"/>
  <c r="N39" i="1"/>
  <c r="N43" s="1"/>
  <c r="N60" s="1"/>
  <c r="L6" i="2" s="1"/>
  <c r="O39" i="1"/>
  <c r="O43" s="1"/>
  <c r="P39"/>
  <c r="P43" s="1"/>
  <c r="P60" s="1"/>
  <c r="N6" i="2" s="1"/>
  <c r="E39" i="1"/>
  <c r="E43" s="1"/>
  <c r="F288"/>
  <c r="G288"/>
  <c r="H288"/>
  <c r="I288"/>
  <c r="J288"/>
  <c r="K288"/>
  <c r="L288"/>
  <c r="M288"/>
  <c r="N288"/>
  <c r="O288"/>
  <c r="P288"/>
  <c r="E288"/>
  <c r="F283"/>
  <c r="G283"/>
  <c r="H283"/>
  <c r="I283"/>
  <c r="J283"/>
  <c r="K283"/>
  <c r="L283"/>
  <c r="M283"/>
  <c r="N283"/>
  <c r="O283"/>
  <c r="P283"/>
  <c r="E283"/>
  <c r="F274"/>
  <c r="F289" s="1"/>
  <c r="D14" i="2" s="1"/>
  <c r="G274" i="1"/>
  <c r="G289" s="1"/>
  <c r="E14" i="2" s="1"/>
  <c r="H274" i="1"/>
  <c r="H289" s="1"/>
  <c r="F14" i="2" s="1"/>
  <c r="I274" i="1"/>
  <c r="I289" s="1"/>
  <c r="G14" i="2" s="1"/>
  <c r="J274" i="1"/>
  <c r="J289" s="1"/>
  <c r="H14" i="2" s="1"/>
  <c r="K274" i="1"/>
  <c r="K289" s="1"/>
  <c r="I14" i="2" s="1"/>
  <c r="L274" i="1"/>
  <c r="L289" s="1"/>
  <c r="J14" i="2" s="1"/>
  <c r="M274" i="1"/>
  <c r="M289" s="1"/>
  <c r="K14" i="2" s="1"/>
  <c r="N274" i="1"/>
  <c r="N289" s="1"/>
  <c r="L14" i="2" s="1"/>
  <c r="O274" i="1"/>
  <c r="O289" s="1"/>
  <c r="M14" i="2" s="1"/>
  <c r="P274" i="1"/>
  <c r="P289" s="1"/>
  <c r="N14" i="2" s="1"/>
  <c r="E274" i="1"/>
  <c r="E289" s="1"/>
  <c r="C14" i="2" s="1"/>
  <c r="F261" i="1"/>
  <c r="G261"/>
  <c r="H261"/>
  <c r="I261"/>
  <c r="J261"/>
  <c r="K261"/>
  <c r="L261"/>
  <c r="M261"/>
  <c r="N261"/>
  <c r="O261"/>
  <c r="P261"/>
  <c r="E261"/>
  <c r="F257"/>
  <c r="F262" s="1"/>
  <c r="G257"/>
  <c r="G262" s="1"/>
  <c r="E13" i="2" s="1"/>
  <c r="H257" i="1"/>
  <c r="H262" s="1"/>
  <c r="F13" i="2" s="1"/>
  <c r="I257" i="1"/>
  <c r="I262" s="1"/>
  <c r="G13" i="2" s="1"/>
  <c r="J257" i="1"/>
  <c r="J262" s="1"/>
  <c r="H13" i="2" s="1"/>
  <c r="K257" i="1"/>
  <c r="K262" s="1"/>
  <c r="I13" i="2" s="1"/>
  <c r="L257" i="1"/>
  <c r="L262" s="1"/>
  <c r="J13" i="2" s="1"/>
  <c r="M257" i="1"/>
  <c r="M262" s="1"/>
  <c r="K13" i="2" s="1"/>
  <c r="N257" i="1"/>
  <c r="N262" s="1"/>
  <c r="L13" i="2" s="1"/>
  <c r="O257" i="1"/>
  <c r="O262" s="1"/>
  <c r="M13" i="2" s="1"/>
  <c r="P257" i="1"/>
  <c r="P262" s="1"/>
  <c r="N13" i="2" s="1"/>
  <c r="E257" i="1"/>
  <c r="E262" s="1"/>
  <c r="F244"/>
  <c r="G244"/>
  <c r="H244"/>
  <c r="I244"/>
  <c r="J244"/>
  <c r="K244"/>
  <c r="L244"/>
  <c r="M244"/>
  <c r="N244"/>
  <c r="O244"/>
  <c r="P244"/>
  <c r="E244"/>
  <c r="F230"/>
  <c r="H230"/>
  <c r="J230"/>
  <c r="L230"/>
  <c r="N230"/>
  <c r="P230"/>
  <c r="F229"/>
  <c r="G229"/>
  <c r="H229"/>
  <c r="I229"/>
  <c r="J229"/>
  <c r="K229"/>
  <c r="L229"/>
  <c r="M229"/>
  <c r="N229"/>
  <c r="O229"/>
  <c r="P229"/>
  <c r="E229"/>
  <c r="G230"/>
  <c r="K230"/>
  <c r="O230"/>
  <c r="F214"/>
  <c r="G214"/>
  <c r="H214"/>
  <c r="I214"/>
  <c r="J214"/>
  <c r="K214"/>
  <c r="L214"/>
  <c r="M214"/>
  <c r="N214"/>
  <c r="O214"/>
  <c r="P214"/>
  <c r="E214"/>
  <c r="F199"/>
  <c r="G199"/>
  <c r="H199"/>
  <c r="I199"/>
  <c r="J199"/>
  <c r="K199"/>
  <c r="L199"/>
  <c r="M199"/>
  <c r="N199"/>
  <c r="O199"/>
  <c r="P199"/>
  <c r="E199"/>
  <c r="F195"/>
  <c r="G195"/>
  <c r="H195"/>
  <c r="I195"/>
  <c r="J195"/>
  <c r="K195"/>
  <c r="L195"/>
  <c r="M195"/>
  <c r="N195"/>
  <c r="O195"/>
  <c r="P195"/>
  <c r="E195"/>
  <c r="F172"/>
  <c r="G172"/>
  <c r="H172"/>
  <c r="I172"/>
  <c r="J172"/>
  <c r="K172"/>
  <c r="L172"/>
  <c r="M172"/>
  <c r="N172"/>
  <c r="O172"/>
  <c r="P172"/>
  <c r="E172"/>
  <c r="F171"/>
  <c r="G171"/>
  <c r="H171"/>
  <c r="I171"/>
  <c r="J171"/>
  <c r="K171"/>
  <c r="L171"/>
  <c r="M171"/>
  <c r="N171"/>
  <c r="O171"/>
  <c r="P171"/>
  <c r="E171"/>
  <c r="F166"/>
  <c r="G166"/>
  <c r="H166"/>
  <c r="I166"/>
  <c r="J166"/>
  <c r="K166"/>
  <c r="L166"/>
  <c r="M166"/>
  <c r="N166"/>
  <c r="O166"/>
  <c r="P166"/>
  <c r="E166"/>
  <c r="F155"/>
  <c r="G155"/>
  <c r="H155"/>
  <c r="I155"/>
  <c r="J155"/>
  <c r="K155"/>
  <c r="L155"/>
  <c r="M155"/>
  <c r="N155"/>
  <c r="O155"/>
  <c r="P155"/>
  <c r="E155"/>
  <c r="F141"/>
  <c r="G141"/>
  <c r="H141"/>
  <c r="I141"/>
  <c r="J141"/>
  <c r="K141"/>
  <c r="L141"/>
  <c r="M141"/>
  <c r="N141"/>
  <c r="O141"/>
  <c r="P141"/>
  <c r="E141"/>
  <c r="F137"/>
  <c r="G137"/>
  <c r="H137"/>
  <c r="I137"/>
  <c r="J137"/>
  <c r="K137"/>
  <c r="L137"/>
  <c r="M137"/>
  <c r="N137"/>
  <c r="O137"/>
  <c r="P137"/>
  <c r="E137"/>
  <c r="F128"/>
  <c r="F142" s="1"/>
  <c r="D9" i="2" s="1"/>
  <c r="G128" i="1"/>
  <c r="G142" s="1"/>
  <c r="E9" i="2" s="1"/>
  <c r="H128" i="1"/>
  <c r="I128"/>
  <c r="I142" s="1"/>
  <c r="G9" i="2" s="1"/>
  <c r="J128" i="1"/>
  <c r="J142" s="1"/>
  <c r="H9" i="2" s="1"/>
  <c r="K128" i="1"/>
  <c r="K142" s="1"/>
  <c r="I9" i="2" s="1"/>
  <c r="L128" i="1"/>
  <c r="L142" s="1"/>
  <c r="J9" i="2" s="1"/>
  <c r="M128" i="1"/>
  <c r="M142" s="1"/>
  <c r="K9" i="2" s="1"/>
  <c r="N128" i="1"/>
  <c r="N142" s="1"/>
  <c r="L9" i="2" s="1"/>
  <c r="O128" i="1"/>
  <c r="O142" s="1"/>
  <c r="M9" i="2" s="1"/>
  <c r="P128" i="1"/>
  <c r="P142" s="1"/>
  <c r="N9" i="2" s="1"/>
  <c r="E128" i="1"/>
  <c r="F115"/>
  <c r="G115"/>
  <c r="H115"/>
  <c r="I115"/>
  <c r="J115"/>
  <c r="K115"/>
  <c r="L115"/>
  <c r="M115"/>
  <c r="N115"/>
  <c r="O115"/>
  <c r="P115"/>
  <c r="E115"/>
  <c r="F111"/>
  <c r="F116" s="1"/>
  <c r="D8" i="2" s="1"/>
  <c r="G111" i="1"/>
  <c r="G116" s="1"/>
  <c r="H111"/>
  <c r="H116" s="1"/>
  <c r="F8" i="2" s="1"/>
  <c r="I111" i="1"/>
  <c r="I116" s="1"/>
  <c r="G8" i="2" s="1"/>
  <c r="J111" i="1"/>
  <c r="J116" s="1"/>
  <c r="H8" i="2" s="1"/>
  <c r="K111" i="1"/>
  <c r="K116" s="1"/>
  <c r="I8" i="2" s="1"/>
  <c r="L111" i="1"/>
  <c r="L116" s="1"/>
  <c r="J8" i="2" s="1"/>
  <c r="M111" i="1"/>
  <c r="M116" s="1"/>
  <c r="K8" i="2" s="1"/>
  <c r="N111" i="1"/>
  <c r="N116" s="1"/>
  <c r="L8" i="2" s="1"/>
  <c r="O111" i="1"/>
  <c r="O116" s="1"/>
  <c r="M8" i="2" s="1"/>
  <c r="P111" i="1"/>
  <c r="P116" s="1"/>
  <c r="N8" i="2" s="1"/>
  <c r="E111" i="1"/>
  <c r="E116" s="1"/>
  <c r="C8" i="2" s="1"/>
  <c r="F101" i="1"/>
  <c r="G101"/>
  <c r="H101"/>
  <c r="I101"/>
  <c r="J101"/>
  <c r="K101"/>
  <c r="L101"/>
  <c r="M101"/>
  <c r="N101"/>
  <c r="O101"/>
  <c r="P101"/>
  <c r="E101"/>
  <c r="F87"/>
  <c r="G87"/>
  <c r="H87"/>
  <c r="I87"/>
  <c r="J87"/>
  <c r="K87"/>
  <c r="L87"/>
  <c r="M87"/>
  <c r="N87"/>
  <c r="O87"/>
  <c r="P87"/>
  <c r="E87"/>
  <c r="F83"/>
  <c r="F88" s="1"/>
  <c r="D7" i="2" s="1"/>
  <c r="G83" i="1"/>
  <c r="G88" s="1"/>
  <c r="E7" i="2" s="1"/>
  <c r="H83" i="1"/>
  <c r="H88" s="1"/>
  <c r="F7" i="2" s="1"/>
  <c r="I83" i="1"/>
  <c r="I88" s="1"/>
  <c r="G7" i="2" s="1"/>
  <c r="J83" i="1"/>
  <c r="J88" s="1"/>
  <c r="H7" i="2" s="1"/>
  <c r="K83" i="1"/>
  <c r="K88" s="1"/>
  <c r="I7" i="2" s="1"/>
  <c r="L83" i="1"/>
  <c r="L88" s="1"/>
  <c r="J7" i="2" s="1"/>
  <c r="M83" i="1"/>
  <c r="M88" s="1"/>
  <c r="K7" i="2" s="1"/>
  <c r="N83" i="1"/>
  <c r="N88" s="1"/>
  <c r="L7" i="2" s="1"/>
  <c r="O83" i="1"/>
  <c r="O88" s="1"/>
  <c r="M7" i="2" s="1"/>
  <c r="P83" i="1"/>
  <c r="P88" s="1"/>
  <c r="N7" i="2" s="1"/>
  <c r="E83" i="1"/>
  <c r="E88" s="1"/>
  <c r="C7" i="2" s="1"/>
  <c r="F73" i="1"/>
  <c r="G73"/>
  <c r="H73"/>
  <c r="I73"/>
  <c r="J73"/>
  <c r="K73"/>
  <c r="L73"/>
  <c r="M73"/>
  <c r="N73"/>
  <c r="O73"/>
  <c r="P73"/>
  <c r="E73"/>
  <c r="F59"/>
  <c r="G59"/>
  <c r="H59"/>
  <c r="I59"/>
  <c r="J59"/>
  <c r="K59"/>
  <c r="L59"/>
  <c r="M59"/>
  <c r="N59"/>
  <c r="O59"/>
  <c r="P59"/>
  <c r="E59"/>
  <c r="F27"/>
  <c r="G27"/>
  <c r="H27"/>
  <c r="I27"/>
  <c r="J27"/>
  <c r="K27"/>
  <c r="L27"/>
  <c r="M27"/>
  <c r="N27"/>
  <c r="O27"/>
  <c r="P27"/>
  <c r="E27"/>
  <c r="F22"/>
  <c r="G22"/>
  <c r="H22"/>
  <c r="I22"/>
  <c r="J22"/>
  <c r="K22"/>
  <c r="L22"/>
  <c r="M22"/>
  <c r="N22"/>
  <c r="O22"/>
  <c r="P22"/>
  <c r="E22"/>
  <c r="F14"/>
  <c r="G14"/>
  <c r="H14"/>
  <c r="H28" s="1"/>
  <c r="F5" i="2" s="1"/>
  <c r="I14" i="1"/>
  <c r="I28" s="1"/>
  <c r="G5" i="2" s="1"/>
  <c r="J14" i="1"/>
  <c r="J28" s="1"/>
  <c r="H5" i="2" s="1"/>
  <c r="K14" i="1"/>
  <c r="K28" s="1"/>
  <c r="I5" i="2" s="1"/>
  <c r="L14" i="1"/>
  <c r="L28" s="1"/>
  <c r="J5" i="2" s="1"/>
  <c r="M14" i="1"/>
  <c r="M28" s="1"/>
  <c r="K5" i="2" s="1"/>
  <c r="N14" i="1"/>
  <c r="N28" s="1"/>
  <c r="L5" i="2" s="1"/>
  <c r="O14" i="1"/>
  <c r="O28" s="1"/>
  <c r="M5" i="2" s="1"/>
  <c r="P14" i="1"/>
  <c r="P28" s="1"/>
  <c r="N5" i="2" s="1"/>
  <c r="E14" i="1"/>
  <c r="H60" l="1"/>
  <c r="F6" i="2" s="1"/>
  <c r="H200" i="1"/>
  <c r="F11" i="2" s="1"/>
  <c r="O60" i="1"/>
  <c r="M6" i="2" s="1"/>
  <c r="M15" s="1"/>
  <c r="I60" i="1"/>
  <c r="G6" i="2" s="1"/>
  <c r="G15" s="1"/>
  <c r="G60" i="1"/>
  <c r="E6" i="2" s="1"/>
  <c r="F60" i="1"/>
  <c r="D6" i="2" s="1"/>
  <c r="E60" i="1"/>
  <c r="C6" i="2" s="1"/>
  <c r="G200" i="1"/>
  <c r="E11" i="2" s="1"/>
  <c r="F200" i="1"/>
  <c r="D11" i="2" s="1"/>
  <c r="F28" i="1"/>
  <c r="D5" i="2" s="1"/>
  <c r="E28" i="1"/>
  <c r="C5" i="2" s="1"/>
  <c r="G28" i="1"/>
  <c r="E5" i="2" s="1"/>
  <c r="N15"/>
  <c r="J15"/>
  <c r="I15"/>
  <c r="H15"/>
  <c r="K15"/>
  <c r="L15"/>
  <c r="E142" i="1"/>
  <c r="C9" i="2" s="1"/>
  <c r="H142" i="1"/>
  <c r="F9" i="2" s="1"/>
  <c r="F15" l="1"/>
  <c r="E15"/>
  <c r="D15"/>
  <c r="C15"/>
  <c r="D227" i="4"/>
  <c r="D223"/>
  <c r="D211"/>
  <c r="D205"/>
  <c r="D200"/>
  <c r="D191"/>
  <c r="E183"/>
  <c r="F183"/>
  <c r="G183"/>
  <c r="H183"/>
  <c r="I183"/>
  <c r="J183"/>
  <c r="K183"/>
  <c r="L183"/>
  <c r="M183"/>
  <c r="N183"/>
  <c r="O183"/>
  <c r="P183"/>
  <c r="D183"/>
  <c r="D178"/>
  <c r="F156"/>
  <c r="G156"/>
  <c r="H156"/>
  <c r="I156"/>
  <c r="J156"/>
  <c r="K156"/>
  <c r="L156"/>
  <c r="M156"/>
  <c r="N156"/>
  <c r="O156"/>
  <c r="P156"/>
  <c r="E156"/>
  <c r="D169"/>
  <c r="D161"/>
  <c r="D156"/>
  <c r="D143"/>
  <c r="D128"/>
  <c r="D120"/>
  <c r="D113"/>
  <c r="D109"/>
  <c r="D100"/>
  <c r="E100"/>
  <c r="P100"/>
  <c r="O100"/>
  <c r="N100"/>
  <c r="M100"/>
  <c r="L100"/>
  <c r="K100"/>
  <c r="J100"/>
  <c r="I100"/>
  <c r="H100"/>
  <c r="G100"/>
  <c r="F100"/>
  <c r="D92"/>
  <c r="D87"/>
  <c r="D77" l="1"/>
  <c r="D70"/>
  <c r="D66"/>
  <c r="D56"/>
  <c r="D49"/>
  <c r="D44"/>
  <c r="P28"/>
  <c r="O28"/>
  <c r="N28"/>
  <c r="M28"/>
  <c r="L28"/>
  <c r="K28"/>
  <c r="J28"/>
  <c r="I28"/>
  <c r="H28"/>
  <c r="G28"/>
  <c r="F28"/>
  <c r="E28"/>
  <c r="D32"/>
  <c r="D23"/>
  <c r="D19"/>
  <c r="D10"/>
  <c r="E35" l="1"/>
  <c r="F227"/>
  <c r="G227"/>
  <c r="H227"/>
  <c r="I227"/>
  <c r="J227"/>
  <c r="K227"/>
  <c r="L227"/>
  <c r="M227"/>
  <c r="N227"/>
  <c r="O227"/>
  <c r="P227"/>
  <c r="E227"/>
  <c r="F35" l="1"/>
  <c r="G35"/>
  <c r="H35"/>
  <c r="I35"/>
  <c r="J35"/>
  <c r="K35"/>
  <c r="L35"/>
  <c r="M35"/>
  <c r="N35"/>
  <c r="O35"/>
  <c r="P35"/>
  <c r="F23"/>
  <c r="G23"/>
  <c r="H23"/>
  <c r="I23"/>
  <c r="J23"/>
  <c r="K23"/>
  <c r="L23"/>
  <c r="M23"/>
  <c r="N23"/>
  <c r="O23"/>
  <c r="P23"/>
  <c r="E23"/>
  <c r="G215" l="1"/>
  <c r="H215"/>
  <c r="I215"/>
  <c r="J215"/>
  <c r="K215"/>
  <c r="L215"/>
  <c r="M215"/>
  <c r="N215"/>
  <c r="O215"/>
  <c r="P215"/>
  <c r="F215"/>
  <c r="E215"/>
  <c r="F188"/>
  <c r="F191" s="1"/>
  <c r="G188"/>
  <c r="G191" s="1"/>
  <c r="H188"/>
  <c r="H191" s="1"/>
  <c r="I188"/>
  <c r="I191" s="1"/>
  <c r="J188"/>
  <c r="J191" s="1"/>
  <c r="K188"/>
  <c r="K191" s="1"/>
  <c r="L188"/>
  <c r="L191" s="1"/>
  <c r="M188"/>
  <c r="M191" s="1"/>
  <c r="N188"/>
  <c r="N191" s="1"/>
  <c r="O188"/>
  <c r="O191" s="1"/>
  <c r="P188"/>
  <c r="P191" s="1"/>
  <c r="E188"/>
  <c r="E191" s="1"/>
  <c r="E178"/>
  <c r="F128"/>
  <c r="G128"/>
  <c r="H128"/>
  <c r="I128"/>
  <c r="J128"/>
  <c r="K128"/>
  <c r="L128"/>
  <c r="M128"/>
  <c r="N128"/>
  <c r="O128"/>
  <c r="P128"/>
  <c r="E128"/>
  <c r="E223" l="1"/>
  <c r="E211"/>
  <c r="F200"/>
  <c r="G200"/>
  <c r="H200"/>
  <c r="I200"/>
  <c r="J200"/>
  <c r="K200"/>
  <c r="L200"/>
  <c r="M200"/>
  <c r="N200"/>
  <c r="O200"/>
  <c r="P200"/>
  <c r="E200"/>
  <c r="E169"/>
  <c r="E161"/>
  <c r="E143"/>
  <c r="E120"/>
  <c r="E113"/>
  <c r="E92"/>
  <c r="E77"/>
  <c r="E70"/>
  <c r="E56"/>
  <c r="F44"/>
  <c r="G44"/>
  <c r="H44"/>
  <c r="I44"/>
  <c r="J44"/>
  <c r="K44"/>
  <c r="L44"/>
  <c r="M44"/>
  <c r="N44"/>
  <c r="O44"/>
  <c r="P44"/>
  <c r="E44"/>
  <c r="E32"/>
  <c r="E19"/>
  <c r="F10"/>
  <c r="G10"/>
  <c r="H10"/>
  <c r="I10"/>
  <c r="J10"/>
  <c r="K10"/>
  <c r="L10"/>
  <c r="M10"/>
  <c r="N10"/>
  <c r="O10"/>
  <c r="P10"/>
  <c r="E10"/>
  <c r="P109"/>
  <c r="O109"/>
  <c r="N109"/>
  <c r="M109"/>
  <c r="L109"/>
  <c r="K109"/>
  <c r="J109"/>
  <c r="I109"/>
  <c r="H109"/>
  <c r="G109"/>
  <c r="F109"/>
  <c r="E109"/>
  <c r="E162" l="1"/>
  <c r="E24"/>
  <c r="E114"/>
  <c r="E228"/>
  <c r="E66"/>
  <c r="E71" s="1"/>
  <c r="F19" l="1"/>
  <c r="F24" s="1"/>
  <c r="G19"/>
  <c r="G24" s="1"/>
  <c r="H19"/>
  <c r="H24" s="1"/>
  <c r="I19"/>
  <c r="I24" s="1"/>
  <c r="J19"/>
  <c r="J24" s="1"/>
  <c r="K19"/>
  <c r="K24" s="1"/>
  <c r="L19"/>
  <c r="L24" s="1"/>
  <c r="M19"/>
  <c r="M24" s="1"/>
  <c r="N19"/>
  <c r="N24" s="1"/>
  <c r="O19"/>
  <c r="O24" s="1"/>
  <c r="P19"/>
  <c r="P24" s="1"/>
  <c r="F66" l="1"/>
  <c r="G66"/>
  <c r="H66"/>
  <c r="I66"/>
  <c r="J66"/>
  <c r="K66"/>
  <c r="L66"/>
  <c r="M66"/>
  <c r="N66"/>
  <c r="O66"/>
  <c r="P66"/>
  <c r="P223" l="1"/>
  <c r="O223"/>
  <c r="N223"/>
  <c r="M223"/>
  <c r="L223"/>
  <c r="K223"/>
  <c r="J223"/>
  <c r="I223"/>
  <c r="H223"/>
  <c r="G223"/>
  <c r="F223"/>
  <c r="P211"/>
  <c r="O211"/>
  <c r="N211"/>
  <c r="M211"/>
  <c r="L211"/>
  <c r="K211"/>
  <c r="J211"/>
  <c r="I211"/>
  <c r="H211"/>
  <c r="G211"/>
  <c r="F211"/>
  <c r="P178"/>
  <c r="O178"/>
  <c r="N178"/>
  <c r="M178"/>
  <c r="L178"/>
  <c r="K178"/>
  <c r="J178"/>
  <c r="I178"/>
  <c r="H178"/>
  <c r="G178"/>
  <c r="F178"/>
  <c r="E184"/>
  <c r="E205" s="1"/>
  <c r="E206" s="1"/>
  <c r="P169"/>
  <c r="O169"/>
  <c r="N169"/>
  <c r="M169"/>
  <c r="L169"/>
  <c r="K169"/>
  <c r="J169"/>
  <c r="I169"/>
  <c r="H169"/>
  <c r="G169"/>
  <c r="F169"/>
  <c r="P161"/>
  <c r="O161"/>
  <c r="N161"/>
  <c r="M161"/>
  <c r="L161"/>
  <c r="K161"/>
  <c r="J161"/>
  <c r="I161"/>
  <c r="H161"/>
  <c r="G161"/>
  <c r="F161"/>
  <c r="P143"/>
  <c r="O143"/>
  <c r="N143"/>
  <c r="M143"/>
  <c r="L143"/>
  <c r="K143"/>
  <c r="J143"/>
  <c r="I143"/>
  <c r="H143"/>
  <c r="G143"/>
  <c r="F143"/>
  <c r="P120"/>
  <c r="O120"/>
  <c r="N120"/>
  <c r="M120"/>
  <c r="L120"/>
  <c r="K120"/>
  <c r="J120"/>
  <c r="I120"/>
  <c r="H120"/>
  <c r="G120"/>
  <c r="F120"/>
  <c r="E132"/>
  <c r="P113"/>
  <c r="O113"/>
  <c r="N113"/>
  <c r="M113"/>
  <c r="L113"/>
  <c r="K113"/>
  <c r="J113"/>
  <c r="I113"/>
  <c r="H113"/>
  <c r="G113"/>
  <c r="F113"/>
  <c r="P92"/>
  <c r="O92"/>
  <c r="N92"/>
  <c r="M92"/>
  <c r="L92"/>
  <c r="K92"/>
  <c r="J92"/>
  <c r="I92"/>
  <c r="H92"/>
  <c r="G92"/>
  <c r="F92"/>
  <c r="P87"/>
  <c r="O87"/>
  <c r="N87"/>
  <c r="M87"/>
  <c r="L87"/>
  <c r="K87"/>
  <c r="J87"/>
  <c r="I87"/>
  <c r="H87"/>
  <c r="G87"/>
  <c r="F87"/>
  <c r="E87"/>
  <c r="E93" s="1"/>
  <c r="P77"/>
  <c r="O77"/>
  <c r="N77"/>
  <c r="M77"/>
  <c r="L77"/>
  <c r="K77"/>
  <c r="J77"/>
  <c r="I77"/>
  <c r="H77"/>
  <c r="G77"/>
  <c r="F77"/>
  <c r="P70"/>
  <c r="O70"/>
  <c r="N70"/>
  <c r="M70"/>
  <c r="L70"/>
  <c r="K70"/>
  <c r="J70"/>
  <c r="I70"/>
  <c r="H70"/>
  <c r="G70"/>
  <c r="F70"/>
  <c r="P56"/>
  <c r="O56"/>
  <c r="N56"/>
  <c r="M56"/>
  <c r="L56"/>
  <c r="K56"/>
  <c r="J56"/>
  <c r="I56"/>
  <c r="H56"/>
  <c r="G56"/>
  <c r="F56"/>
  <c r="P49"/>
  <c r="O49"/>
  <c r="N49"/>
  <c r="M49"/>
  <c r="L49"/>
  <c r="K49"/>
  <c r="J49"/>
  <c r="I49"/>
  <c r="H49"/>
  <c r="G49"/>
  <c r="F49"/>
  <c r="E49"/>
  <c r="E50" s="1"/>
  <c r="P32"/>
  <c r="P50" s="1"/>
  <c r="O32"/>
  <c r="N32"/>
  <c r="N50" s="1"/>
  <c r="M32"/>
  <c r="M50" s="1"/>
  <c r="L32"/>
  <c r="L50" s="1"/>
  <c r="K32"/>
  <c r="K50" s="1"/>
  <c r="J32"/>
  <c r="J50" s="1"/>
  <c r="I32"/>
  <c r="I50" s="1"/>
  <c r="H32"/>
  <c r="H50" s="1"/>
  <c r="G32"/>
  <c r="G50" s="1"/>
  <c r="F32"/>
  <c r="F50" s="1"/>
  <c r="O50" l="1"/>
  <c r="H93"/>
  <c r="P93"/>
  <c r="L93"/>
  <c r="F93"/>
  <c r="J93"/>
  <c r="N93"/>
  <c r="H114"/>
  <c r="L114"/>
  <c r="I184"/>
  <c r="P114"/>
  <c r="I93"/>
  <c r="M93"/>
  <c r="G114"/>
  <c r="K114"/>
  <c r="O114"/>
  <c r="H184"/>
  <c r="L184"/>
  <c r="P184"/>
  <c r="F114"/>
  <c r="J114"/>
  <c r="N114"/>
  <c r="H162"/>
  <c r="L162"/>
  <c r="P162"/>
  <c r="F184"/>
  <c r="J184"/>
  <c r="N184"/>
  <c r="J228"/>
  <c r="N228"/>
  <c r="M184"/>
  <c r="G162"/>
  <c r="F162"/>
  <c r="J162"/>
  <c r="O162"/>
  <c r="I132"/>
  <c r="G93"/>
  <c r="K93"/>
  <c r="O93"/>
  <c r="I114"/>
  <c r="M114"/>
  <c r="J132"/>
  <c r="N132"/>
  <c r="I162"/>
  <c r="M162"/>
  <c r="G184"/>
  <c r="K184"/>
  <c r="O184"/>
  <c r="G228"/>
  <c r="K228"/>
  <c r="O228"/>
  <c r="H228"/>
  <c r="L228"/>
  <c r="P228"/>
  <c r="G132"/>
  <c r="K132"/>
  <c r="H132"/>
  <c r="L132"/>
  <c r="P132"/>
  <c r="O132"/>
  <c r="M132"/>
  <c r="M71"/>
  <c r="M228"/>
  <c r="J71"/>
  <c r="O71"/>
  <c r="I71"/>
  <c r="F71"/>
  <c r="N71"/>
  <c r="F132"/>
  <c r="G71"/>
  <c r="K71"/>
  <c r="L71"/>
  <c r="H71"/>
  <c r="P71"/>
  <c r="N162"/>
  <c r="N205" s="1"/>
  <c r="N206" s="1"/>
  <c r="I228"/>
  <c r="K162"/>
  <c r="F228"/>
  <c r="K205" l="1"/>
  <c r="K206" s="1"/>
  <c r="P205"/>
  <c r="P206" s="1"/>
  <c r="J205"/>
  <c r="J206" s="1"/>
  <c r="M205"/>
  <c r="M206" s="1"/>
  <c r="I205"/>
  <c r="I206" s="1"/>
  <c r="L205"/>
  <c r="L206" s="1"/>
  <c r="O205"/>
  <c r="O206" s="1"/>
  <c r="H205"/>
  <c r="H206" s="1"/>
  <c r="F205"/>
  <c r="F206" s="1"/>
  <c r="G205"/>
  <c r="G206" s="1"/>
  <c r="R6" i="2" l="1"/>
  <c r="R7" s="1"/>
  <c r="S6"/>
  <c r="S7" s="1"/>
  <c r="T6" l="1"/>
  <c r="T7" s="1"/>
  <c r="Q6" l="1"/>
  <c r="Q7" s="1"/>
</calcChain>
</file>

<file path=xl/sharedStrings.xml><?xml version="1.0" encoding="utf-8"?>
<sst xmlns="http://schemas.openxmlformats.org/spreadsheetml/2006/main" count="1112" uniqueCount="274">
  <si>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</si>
  <si>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</si>
  <si>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</si>
  <si>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</si>
  <si>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</si>
  <si>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</si>
  <si>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</si>
  <si>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</si>
  <si>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</si>
  <si>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</si>
  <si>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</si>
  <si>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</si>
  <si>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</si>
  <si>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</si>
  <si>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</si>
  <si>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</si>
  <si>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</si>
  <si>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</si>
  <si>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Молоко</t>
  </si>
  <si>
    <t>Итого</t>
  </si>
  <si>
    <t>Обед</t>
  </si>
  <si>
    <t>Хлеб пшеничный</t>
  </si>
  <si>
    <t>Хлеб ржано-пшеничный</t>
  </si>
  <si>
    <t>Полдник</t>
  </si>
  <si>
    <t>Итого за 1 день</t>
  </si>
  <si>
    <t>Батон пектиновый</t>
  </si>
  <si>
    <t xml:space="preserve">Фрукты (порц.) Яблоко  </t>
  </si>
  <si>
    <t>Итого за 2 день</t>
  </si>
  <si>
    <t xml:space="preserve">Сдобное булочное изделие пром. производства </t>
  </si>
  <si>
    <t>Чай с сахаром</t>
  </si>
  <si>
    <t>Итого за 3 день</t>
  </si>
  <si>
    <t>Чай с лимоном</t>
  </si>
  <si>
    <t>Итого за 4 день</t>
  </si>
  <si>
    <t>Макароны с сыром</t>
  </si>
  <si>
    <t>Итого за 5 день</t>
  </si>
  <si>
    <t>Итого за 6 день</t>
  </si>
  <si>
    <t>Итого за 7 день</t>
  </si>
  <si>
    <t>200/10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</si>
  <si>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</si>
  <si>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</si>
  <si>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</si>
  <si>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</si>
  <si>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</si>
  <si>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</si>
  <si>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</si>
  <si>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</si>
  <si>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</si>
  <si>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</si>
  <si>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</si>
  <si>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</si>
  <si>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</si>
  <si>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</si>
  <si>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</si>
  <si>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</si>
  <si>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</si>
  <si>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Суп картофельный с горохом</t>
  </si>
  <si>
    <t>Каша жидкая молочная из манной крупы</t>
  </si>
  <si>
    <t>Горячий бутерброд с сыром и ветчиной</t>
  </si>
  <si>
    <t>Компот из свежих плодов (яблок)</t>
  </si>
  <si>
    <t>Блины из п/ф (без начинки)</t>
  </si>
  <si>
    <t>Ветчина порционно</t>
  </si>
  <si>
    <t>Пирог сытный</t>
  </si>
  <si>
    <t xml:space="preserve">Омлет натуральный </t>
  </si>
  <si>
    <t>Пюре картофельное</t>
  </si>
  <si>
    <r>
      <t>В</t>
    </r>
    <r>
      <rPr>
        <b/>
        <vertAlign val="subscript"/>
        <sz val="11"/>
        <rFont val="Times New Roman"/>
        <family val="1"/>
        <charset val="204"/>
      </rPr>
      <t>1</t>
    </r>
  </si>
  <si>
    <t>Вареники с картофелем п/ф со сметаной</t>
  </si>
  <si>
    <t>Сыр порц.</t>
  </si>
  <si>
    <t>Каша гречневая рассыпчатая</t>
  </si>
  <si>
    <t>Наггетсы куриные</t>
  </si>
  <si>
    <t>Ватрушка творожная</t>
  </si>
  <si>
    <t>Кисель ягодный</t>
  </si>
  <si>
    <t>посчитано на выход</t>
  </si>
  <si>
    <t>Среднее по группе:</t>
  </si>
  <si>
    <t>посчитано на выход!!!</t>
  </si>
  <si>
    <t>Какао с молоком</t>
  </si>
  <si>
    <t>Блинчик с начинкой  (из п/ф)</t>
  </si>
  <si>
    <t>сметана</t>
  </si>
  <si>
    <t>181 [4]</t>
  </si>
  <si>
    <t>376 [4]</t>
  </si>
  <si>
    <t>Икра овощная (кабачковая)</t>
  </si>
  <si>
    <t>102 [4]</t>
  </si>
  <si>
    <t>Компот из фруктов и ягод с/м</t>
  </si>
  <si>
    <t>ТТК 2.23</t>
  </si>
  <si>
    <t>ТТК 2.24</t>
  </si>
  <si>
    <t>342 [4]</t>
  </si>
  <si>
    <t>ТТК 2.2</t>
  </si>
  <si>
    <t>ТТК 3.3</t>
  </si>
  <si>
    <t>377 [4]</t>
  </si>
  <si>
    <t>349 [4]</t>
  </si>
  <si>
    <t>Компот из смеси сухофруктов</t>
  </si>
  <si>
    <t>ТТК 2.18</t>
  </si>
  <si>
    <t>416 [5]</t>
  </si>
  <si>
    <t>223 [4]</t>
  </si>
  <si>
    <t>210 [4]</t>
  </si>
  <si>
    <t>ТТК 7.10</t>
  </si>
  <si>
    <t>54-3г-2020 [2]</t>
  </si>
  <si>
    <t>218 [4]</t>
  </si>
  <si>
    <t>173 [4]</t>
  </si>
  <si>
    <t>339 [5]</t>
  </si>
  <si>
    <t>Среднесуточный набор пищевых продуктов за 10 дней</t>
  </si>
  <si>
    <t>к СанПиН2.3/2.4.3590-20</t>
  </si>
  <si>
    <t>№п/п</t>
  </si>
  <si>
    <t>Наименование продуктов</t>
  </si>
  <si>
    <t>Среднесуточные нормы</t>
  </si>
  <si>
    <t>Норма за 10 дней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</si>
  <si>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</si>
  <si>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</si>
  <si>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</si>
  <si>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</si>
  <si>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</si>
  <si>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</si>
  <si>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</si>
  <si>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</si>
  <si>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</si>
  <si>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</si>
  <si>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</si>
  <si>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</si>
  <si>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</si>
  <si>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</si>
  <si>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</si>
  <si>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</si>
  <si>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</si>
  <si>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</si>
  <si>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</si>
  <si>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</si>
  <si>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</si>
  <si>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</si>
  <si>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</si>
  <si>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</si>
  <si>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</si>
  <si>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</si>
  <si>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</si>
  <si>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</si>
  <si>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</si>
  <si>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ТТК 3.7</t>
  </si>
  <si>
    <t>Среднее значение по группе:</t>
  </si>
  <si>
    <t>378 [5]</t>
  </si>
  <si>
    <t>ТТК 7.5</t>
  </si>
  <si>
    <t>ТТК 2.3</t>
  </si>
  <si>
    <t>ТТК 5.25</t>
  </si>
  <si>
    <t>Плов из филе куриного</t>
  </si>
  <si>
    <t>ТТК 3.5</t>
  </si>
  <si>
    <t>ТТК 2.1</t>
  </si>
  <si>
    <t>88 [4]</t>
  </si>
  <si>
    <t>Щи из свежей капусты с картофелем со сметаной</t>
  </si>
  <si>
    <t>ТТК 2.8</t>
  </si>
  <si>
    <t>ТТК 5.17</t>
  </si>
  <si>
    <t>ТТК 2.9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</si>
  <si>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</si>
  <si>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</si>
  <si>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</si>
  <si>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</si>
  <si>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</si>
  <si>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</si>
  <si>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</si>
  <si>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</si>
  <si>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</si>
  <si>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* При приготовлении блюд используются овощи и фрукты урожая 2020-2021гг. После 1  марта допускается использовать только после термической обработки.</t>
  </si>
  <si>
    <t>ТТК 3.17</t>
  </si>
  <si>
    <t>Салат из моркови с яблоком</t>
  </si>
  <si>
    <t>Вареники ленивые отварные со сметаной</t>
  </si>
  <si>
    <t>Запеканка из творога с повидлом</t>
  </si>
  <si>
    <t>Борщ с капустой и картофелем со сметаной</t>
  </si>
  <si>
    <t>181[4]</t>
  </si>
  <si>
    <t>Масло шоколадное (порц.)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</si>
  <si>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</si>
  <si>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</si>
  <si>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</si>
  <si>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</si>
  <si>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</si>
  <si>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</si>
  <si>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</si>
  <si>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</si>
  <si>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</si>
  <si>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</si>
  <si>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</si>
  <si>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</si>
  <si>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</si>
  <si>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14 [4]</t>
  </si>
  <si>
    <t>7[4]</t>
  </si>
  <si>
    <t>Фрукты (порц.) Яблоко</t>
  </si>
  <si>
    <t>Каша вязкая молочная из пшенной крупы</t>
  </si>
  <si>
    <t>ТТК 7.8</t>
  </si>
  <si>
    <t>Компот из свежих плодов  (яблок)</t>
  </si>
  <si>
    <t>Сыр (порциями)</t>
  </si>
  <si>
    <t>7[5]</t>
  </si>
  <si>
    <t>ТТК 3.29</t>
  </si>
  <si>
    <t>борщ</t>
  </si>
  <si>
    <t>Чай каркаде</t>
  </si>
  <si>
    <t>ТТК 7.19</t>
  </si>
  <si>
    <t>ТТК 3.26</t>
  </si>
  <si>
    <t>Салат с красной консервированной фасолью</t>
  </si>
  <si>
    <t>Суп лапша по-домашнему</t>
  </si>
  <si>
    <t>ТТК 4.27</t>
  </si>
  <si>
    <t>Фрукты (порц.) банан</t>
  </si>
  <si>
    <t>Солянка "Школьная"</t>
  </si>
  <si>
    <t>ТТК 4.7</t>
  </si>
  <si>
    <t>Напиток апельсиновый</t>
  </si>
  <si>
    <t>735 [4]</t>
  </si>
  <si>
    <t>ТТК 3.8</t>
  </si>
  <si>
    <t>Кукуруза консервированная</t>
  </si>
  <si>
    <t>82 [4]</t>
  </si>
  <si>
    <t>200 /10</t>
  </si>
  <si>
    <t>200/15/7</t>
  </si>
  <si>
    <t>200 /15/7</t>
  </si>
  <si>
    <t>200 /15</t>
  </si>
  <si>
    <t>414[5]</t>
  </si>
  <si>
    <t>Макаронные изделия отварные</t>
  </si>
  <si>
    <t>ТТК  5.43</t>
  </si>
  <si>
    <t>ТТК 5.10</t>
  </si>
  <si>
    <t>Котлеты куриные</t>
  </si>
  <si>
    <t>ТТК 6.10</t>
  </si>
  <si>
    <t>Картофель тушеный с овощами</t>
  </si>
  <si>
    <t>ТТК 3.11</t>
  </si>
  <si>
    <t>Помидор свежий</t>
  </si>
  <si>
    <t>Огурец свежий</t>
  </si>
  <si>
    <t>ТТК 3.9</t>
  </si>
  <si>
    <t>101 [4]</t>
  </si>
  <si>
    <t>Суп картофельный с крупой (рисовой)</t>
  </si>
  <si>
    <t>Котлеты мясные</t>
  </si>
  <si>
    <t>ТТК 5.21</t>
  </si>
  <si>
    <t>Паста с мясным соусом</t>
  </si>
  <si>
    <t>54-16к-2020 [2]</t>
  </si>
  <si>
    <t>Каша "Дружба"</t>
  </si>
  <si>
    <t>ТТК 3.10</t>
  </si>
  <si>
    <t>Огурец соленый</t>
  </si>
  <si>
    <t>ТТК 4.8</t>
  </si>
  <si>
    <t>Суп из овощей с гренками (из пшеничного хлеба)</t>
  </si>
  <si>
    <t>ТТК 5.8</t>
  </si>
  <si>
    <t>Кнели мясные с соусом</t>
  </si>
  <si>
    <t>32 [4]</t>
  </si>
  <si>
    <t>Салат из свеклы с сыром</t>
  </si>
  <si>
    <t>Рыба тушеная с овощами (минтай)</t>
  </si>
  <si>
    <t>ТТК 5.30</t>
  </si>
  <si>
    <t>Кондитерское изделие пром. производства (без кремовой начинки)</t>
  </si>
  <si>
    <t>Помидор соленый</t>
  </si>
  <si>
    <t>ТТК  5.11</t>
  </si>
  <si>
    <t>Каша пшеничная рассыпчатая с овощами</t>
  </si>
  <si>
    <t>ТТК 5.36</t>
  </si>
  <si>
    <t>Фиш-кейк</t>
  </si>
  <si>
    <t>Салат из свеклы</t>
  </si>
  <si>
    <t>33 [5]</t>
  </si>
  <si>
    <t>ТТК 4.16</t>
  </si>
  <si>
    <t>Суп картофельный с мясными фрикадельками</t>
  </si>
  <si>
    <t>Солянка Школьная</t>
  </si>
  <si>
    <t>Каша  рисовая рассыпчатая</t>
  </si>
  <si>
    <t>265 [4]</t>
  </si>
  <si>
    <t>Поджарка из свинины</t>
  </si>
  <si>
    <t>Среднее значепие по группе:</t>
  </si>
  <si>
    <t>Мясо тушеное (филе куриное)</t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</si>
  <si>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12 лет и старше</t>
    </r>
  </si>
  <si>
    <t>60/60/80</t>
  </si>
  <si>
    <t>100 /180</t>
  </si>
  <si>
    <t>250 /15</t>
  </si>
  <si>
    <t>100 / 20</t>
  </si>
  <si>
    <t>100 /30</t>
  </si>
  <si>
    <t>100/ 180</t>
  </si>
  <si>
    <t>180 /30</t>
  </si>
  <si>
    <t>Среднесуточная норма(нетто, г)60% (завтрак, обед, полдник)</t>
  </si>
  <si>
    <t>1шт./ (40)</t>
  </si>
  <si>
    <t>ТК 265</t>
  </si>
  <si>
    <t xml:space="preserve">Плов </t>
  </si>
  <si>
    <t>100/180</t>
  </si>
  <si>
    <t>250/10</t>
  </si>
  <si>
    <t>Макароны отварные с сыром</t>
  </si>
  <si>
    <t>Запеканка из творога со сгущеным молоком</t>
  </si>
  <si>
    <t>ТТК 4.5</t>
  </si>
  <si>
    <t>Свекольник</t>
  </si>
  <si>
    <t>Каша пшенная рассыпчатая с овощами</t>
  </si>
  <si>
    <t>Масло сливочное (порц.)</t>
  </si>
  <si>
    <t>103(4)</t>
  </si>
  <si>
    <t>Суп картофельный с макаронными изделиями</t>
  </si>
  <si>
    <t>197 [4]</t>
  </si>
  <si>
    <t xml:space="preserve">Рассольник Петербургский с перловой крупой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</si>
</sst>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2" fontId="6" fillId="0" borderId="0" xfId="0" applyNumberFormat="1" applyFont="1"/>
    <xf numFmtId="2" fontId="3" fillId="0" borderId="10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2" fontId="17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wrapText="1"/>
    </xf>
    <xf numFmtId="2" fontId="17" fillId="0" borderId="0" xfId="0" applyNumberFormat="1" applyFont="1" applyAlignment="1">
      <alignment vertical="center"/>
    </xf>
    <xf numFmtId="2" fontId="17" fillId="2" borderId="0" xfId="0" applyNumberFormat="1" applyFont="1" applyFill="1" applyAlignment="1">
      <alignment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22" fillId="2" borderId="18" xfId="0" applyNumberFormat="1" applyFont="1" applyFill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wrapText="1"/>
    </xf>
    <xf numFmtId="2" fontId="22" fillId="2" borderId="4" xfId="0" applyNumberFormat="1" applyFont="1" applyFill="1" applyBorder="1" applyAlignment="1">
      <alignment horizont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/>
    <xf numFmtId="2" fontId="15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164" fontId="6" fillId="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2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9" fillId="2" borderId="1" xfId="0" applyNumberFormat="1" applyFont="1" applyFill="1" applyBorder="1"/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9" fillId="2" borderId="0" xfId="0" applyNumberFormat="1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/>
    <xf numFmtId="2" fontId="18" fillId="2" borderId="0" xfId="0" applyNumberFormat="1" applyFont="1" applyFill="1"/>
    <xf numFmtId="2" fontId="14" fillId="0" borderId="0" xfId="0" applyNumberFormat="1" applyFont="1" applyAlignment="1">
      <alignment vertical="center"/>
    </xf>
    <xf numFmtId="2" fontId="18" fillId="2" borderId="1" xfId="0" applyNumberFormat="1" applyFont="1" applyFill="1" applyBorder="1" applyAlignment="1">
      <alignment vertical="center" wrapText="1"/>
    </xf>
    <xf numFmtId="2" fontId="18" fillId="2" borderId="0" xfId="0" applyNumberFormat="1" applyFont="1" applyFill="1" applyBorder="1" applyAlignment="1">
      <alignment horizontal="center" vertical="top" wrapText="1"/>
    </xf>
    <xf numFmtId="2" fontId="18" fillId="2" borderId="3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/>
    <xf numFmtId="1" fontId="17" fillId="2" borderId="0" xfId="0" applyNumberFormat="1" applyFont="1" applyFill="1" applyAlignment="1">
      <alignment vertical="center"/>
    </xf>
    <xf numFmtId="1" fontId="18" fillId="2" borderId="0" xfId="0" applyNumberFormat="1" applyFont="1" applyFill="1" applyBorder="1" applyAlignment="1">
      <alignment horizontal="center" vertical="top" wrapText="1"/>
    </xf>
    <xf numFmtId="1" fontId="17" fillId="0" borderId="0" xfId="0" applyNumberFormat="1" applyFont="1" applyAlignment="1">
      <alignment vertical="center"/>
    </xf>
    <xf numFmtId="1" fontId="8" fillId="2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9" fillId="2" borderId="0" xfId="0" applyNumberFormat="1" applyFont="1" applyFill="1"/>
    <xf numFmtId="1" fontId="18" fillId="2" borderId="20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wrapText="1"/>
    </xf>
    <xf numFmtId="1" fontId="18" fillId="2" borderId="1" xfId="0" applyNumberFormat="1" applyFont="1" applyFill="1" applyBorder="1" applyAlignment="1">
      <alignment horizont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4" fillId="2" borderId="0" xfId="0" applyNumberFormat="1" applyFont="1" applyFill="1" applyAlignment="1">
      <alignment vertical="center"/>
    </xf>
    <xf numFmtId="2" fontId="15" fillId="2" borderId="3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28"/>
  <sheetViews>
    <sheetView zoomScale="115" zoomScaleNormal="115" workbookViewId="0">
      <pane ySplit="3" topLeftCell="A207" activePane="bottomLeft" state="frozen"/>
      <selection pane="bottomLeft" activeCell="D226" sqref="D226"/>
    </sheetView>
  </sheetViews>
  <sheetFormatPr defaultRowHeight="15"/>
  <cols>
    <col min="1" max="1" width="9.140625" style="94"/>
    <col min="2" max="2" width="14.28515625" style="94" customWidth="1"/>
    <col min="3" max="3" width="44.85546875" style="97" customWidth="1"/>
    <col min="4" max="4" width="9.140625" style="116"/>
    <col min="5" max="5" width="7.42578125" style="95" customWidth="1"/>
    <col min="6" max="6" width="6.7109375" style="94" customWidth="1"/>
    <col min="7" max="7" width="8.5703125" style="95" customWidth="1"/>
    <col min="8" max="8" width="10" style="95" customWidth="1"/>
    <col min="9" max="9" width="6.140625" style="94" customWidth="1"/>
    <col min="10" max="10" width="6" style="94" customWidth="1"/>
    <col min="11" max="11" width="7" style="94" customWidth="1"/>
    <col min="12" max="12" width="7.42578125" style="94" customWidth="1"/>
    <col min="13" max="13" width="9.5703125" style="94" customWidth="1"/>
    <col min="14" max="14" width="8.7109375" style="94" customWidth="1"/>
    <col min="15" max="15" width="7.42578125" style="94" customWidth="1"/>
    <col min="16" max="16" width="5.85546875" style="94" customWidth="1"/>
    <col min="17" max="17" width="13.85546875" style="94" customWidth="1"/>
    <col min="18" max="16384" width="9.140625" style="94"/>
  </cols>
  <sheetData>
    <row r="2" spans="1:17" ht="39.75" customHeight="1">
      <c r="B2" s="146" t="s">
        <v>0</v>
      </c>
      <c r="C2" s="146" t="s">
        <v>1</v>
      </c>
      <c r="D2" s="147" t="s">
        <v>2</v>
      </c>
      <c r="E2" s="146" t="s">
        <v>3</v>
      </c>
      <c r="F2" s="146"/>
      <c r="G2" s="146"/>
      <c r="H2" s="148" t="s">
        <v>4</v>
      </c>
      <c r="I2" s="146" t="s">
        <v>5</v>
      </c>
      <c r="J2" s="146"/>
      <c r="K2" s="146"/>
      <c r="L2" s="146"/>
      <c r="M2" s="146" t="s">
        <v>6</v>
      </c>
      <c r="N2" s="146"/>
      <c r="O2" s="146"/>
      <c r="P2" s="146"/>
    </row>
    <row r="3" spans="1:17" ht="17.25">
      <c r="B3" s="146"/>
      <c r="C3" s="146"/>
      <c r="D3" s="147"/>
      <c r="E3" s="68" t="s">
        <v>7</v>
      </c>
      <c r="F3" s="20" t="s">
        <v>8</v>
      </c>
      <c r="G3" s="68" t="s">
        <v>9</v>
      </c>
      <c r="H3" s="148"/>
      <c r="I3" s="20" t="s">
        <v>64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</row>
    <row r="4" spans="1:17">
      <c r="B4" s="144" t="s">
        <v>17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ht="15" customHeight="1">
      <c r="A5" s="94">
        <v>1</v>
      </c>
      <c r="B5" s="24" t="s">
        <v>85</v>
      </c>
      <c r="C5" s="19" t="s">
        <v>59</v>
      </c>
      <c r="D5" s="108">
        <v>120</v>
      </c>
      <c r="E5" s="28">
        <v>1</v>
      </c>
      <c r="F5" s="27">
        <v>6</v>
      </c>
      <c r="G5" s="28">
        <v>52</v>
      </c>
      <c r="H5" s="28">
        <v>250</v>
      </c>
      <c r="I5" s="27">
        <v>0</v>
      </c>
      <c r="J5" s="27">
        <v>0.125</v>
      </c>
      <c r="K5" s="27">
        <v>0</v>
      </c>
      <c r="L5" s="27">
        <v>1.7499999999999998</v>
      </c>
      <c r="M5" s="27">
        <v>6.9999999999999991</v>
      </c>
      <c r="N5" s="27">
        <v>25</v>
      </c>
      <c r="O5" s="27">
        <v>63</v>
      </c>
      <c r="P5" s="27">
        <v>1.3750000000000002</v>
      </c>
      <c r="Q5" s="62"/>
    </row>
    <row r="6" spans="1:17" ht="15" customHeight="1">
      <c r="A6" s="94">
        <v>1</v>
      </c>
      <c r="B6" s="24" t="s">
        <v>86</v>
      </c>
      <c r="C6" s="19" t="s">
        <v>60</v>
      </c>
      <c r="D6" s="108">
        <v>30</v>
      </c>
      <c r="E6" s="28">
        <v>9.3333333333333321</v>
      </c>
      <c r="F6" s="27">
        <v>6.0000000000000009</v>
      </c>
      <c r="G6" s="28">
        <v>22.333333333333332</v>
      </c>
      <c r="H6" s="28">
        <v>180.33333333333334</v>
      </c>
      <c r="I6" s="27">
        <v>0</v>
      </c>
      <c r="J6" s="27">
        <v>3.0000000000000004</v>
      </c>
      <c r="K6" s="27">
        <v>1.6666666666666667</v>
      </c>
      <c r="L6" s="27">
        <v>3.3333333333333335</v>
      </c>
      <c r="M6" s="27">
        <v>164</v>
      </c>
      <c r="N6" s="27">
        <v>17</v>
      </c>
      <c r="O6" s="27">
        <v>138</v>
      </c>
      <c r="P6" s="27">
        <v>1.6666666666666667</v>
      </c>
      <c r="Q6" s="67"/>
    </row>
    <row r="7" spans="1:17" ht="15" customHeight="1">
      <c r="A7" s="94">
        <v>1</v>
      </c>
      <c r="B7" s="24"/>
      <c r="C7" s="69" t="s">
        <v>26</v>
      </c>
      <c r="D7" s="108">
        <v>150</v>
      </c>
      <c r="E7" s="25">
        <v>0.4</v>
      </c>
      <c r="F7" s="70">
        <v>0.4</v>
      </c>
      <c r="G7" s="25">
        <v>9.7999999999999989</v>
      </c>
      <c r="H7" s="25">
        <v>47</v>
      </c>
      <c r="I7" s="70">
        <v>0</v>
      </c>
      <c r="J7" s="70">
        <v>0</v>
      </c>
      <c r="K7" s="70">
        <v>10</v>
      </c>
      <c r="L7" s="70">
        <v>0.2</v>
      </c>
      <c r="M7" s="70">
        <v>16</v>
      </c>
      <c r="N7" s="70">
        <v>9</v>
      </c>
      <c r="O7" s="70">
        <v>11</v>
      </c>
      <c r="P7" s="70">
        <v>2.1999999999999997</v>
      </c>
    </row>
    <row r="8" spans="1:17" ht="15" customHeight="1">
      <c r="A8" s="94">
        <v>1</v>
      </c>
      <c r="B8" s="24" t="s">
        <v>78</v>
      </c>
      <c r="C8" s="19" t="s">
        <v>29</v>
      </c>
      <c r="D8" s="108">
        <v>200</v>
      </c>
      <c r="E8" s="65">
        <v>0.04</v>
      </c>
      <c r="F8" s="64">
        <v>0.01</v>
      </c>
      <c r="G8" s="65">
        <v>7.5</v>
      </c>
      <c r="H8" s="65">
        <v>30.23</v>
      </c>
      <c r="I8" s="64">
        <v>0</v>
      </c>
      <c r="J8" s="64">
        <v>0</v>
      </c>
      <c r="K8" s="64">
        <v>0.02</v>
      </c>
      <c r="L8" s="64">
        <v>0</v>
      </c>
      <c r="M8" s="64">
        <v>5.55</v>
      </c>
      <c r="N8" s="64">
        <v>0.7</v>
      </c>
      <c r="O8" s="64">
        <v>1.4</v>
      </c>
      <c r="P8" s="64">
        <v>0.14000000000000001</v>
      </c>
    </row>
    <row r="9" spans="1:17" ht="15" customHeight="1">
      <c r="A9" s="94">
        <v>1</v>
      </c>
      <c r="B9" s="24"/>
      <c r="C9" s="26" t="s">
        <v>18</v>
      </c>
      <c r="D9" s="109">
        <v>200</v>
      </c>
      <c r="E9" s="21">
        <v>5.8</v>
      </c>
      <c r="F9" s="22">
        <v>6.4</v>
      </c>
      <c r="G9" s="21">
        <v>9.4</v>
      </c>
      <c r="H9" s="21">
        <v>121.8</v>
      </c>
      <c r="I9" s="22">
        <v>0.1</v>
      </c>
      <c r="J9" s="22">
        <v>2.6</v>
      </c>
      <c r="K9" s="22">
        <v>0</v>
      </c>
      <c r="L9" s="22">
        <v>0</v>
      </c>
      <c r="M9" s="22">
        <v>240</v>
      </c>
      <c r="N9" s="22">
        <v>180</v>
      </c>
      <c r="O9" s="22">
        <v>28</v>
      </c>
      <c r="P9" s="22">
        <v>0.2</v>
      </c>
    </row>
    <row r="10" spans="1:17" ht="15" customHeight="1">
      <c r="A10" s="94">
        <v>1</v>
      </c>
      <c r="B10" s="24"/>
      <c r="C10" s="20" t="s">
        <v>19</v>
      </c>
      <c r="D10" s="108">
        <f t="shared" ref="D10:P10" si="0">SUM(D5:D9)</f>
        <v>700</v>
      </c>
      <c r="E10" s="68">
        <f t="shared" si="0"/>
        <v>16.573333333333331</v>
      </c>
      <c r="F10" s="68">
        <f t="shared" si="0"/>
        <v>18.810000000000002</v>
      </c>
      <c r="G10" s="68">
        <f t="shared" si="0"/>
        <v>101.03333333333333</v>
      </c>
      <c r="H10" s="68">
        <f t="shared" si="0"/>
        <v>629.36333333333334</v>
      </c>
      <c r="I10" s="68">
        <f t="shared" si="0"/>
        <v>0.1</v>
      </c>
      <c r="J10" s="68">
        <f t="shared" si="0"/>
        <v>5.7250000000000005</v>
      </c>
      <c r="K10" s="68">
        <f t="shared" si="0"/>
        <v>11.686666666666666</v>
      </c>
      <c r="L10" s="68">
        <f t="shared" si="0"/>
        <v>5.2833333333333332</v>
      </c>
      <c r="M10" s="68">
        <f t="shared" si="0"/>
        <v>432.55</v>
      </c>
      <c r="N10" s="68">
        <f t="shared" si="0"/>
        <v>231.7</v>
      </c>
      <c r="O10" s="68">
        <f t="shared" si="0"/>
        <v>241.4</v>
      </c>
      <c r="P10" s="68">
        <f t="shared" si="0"/>
        <v>5.581666666666667</v>
      </c>
    </row>
    <row r="11" spans="1:17" ht="15" customHeight="1">
      <c r="A11" s="94">
        <v>1</v>
      </c>
      <c r="B11" s="144" t="s">
        <v>20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7" ht="18.75" customHeight="1">
      <c r="A12" s="94">
        <v>1</v>
      </c>
      <c r="B12" s="24" t="s">
        <v>134</v>
      </c>
      <c r="C12" s="19" t="s">
        <v>79</v>
      </c>
      <c r="D12" s="108">
        <v>100</v>
      </c>
      <c r="E12" s="64">
        <v>1.1000000000000001</v>
      </c>
      <c r="F12" s="64">
        <v>1.8</v>
      </c>
      <c r="G12" s="64">
        <v>3.6</v>
      </c>
      <c r="H12" s="64">
        <v>34.700000000000003</v>
      </c>
      <c r="I12" s="64">
        <v>0</v>
      </c>
      <c r="J12" s="64">
        <v>0</v>
      </c>
      <c r="K12" s="64">
        <v>3.8</v>
      </c>
      <c r="L12" s="64">
        <v>1.4</v>
      </c>
      <c r="M12" s="64">
        <v>21.9</v>
      </c>
      <c r="N12" s="64">
        <v>8</v>
      </c>
      <c r="O12" s="64">
        <v>21.9</v>
      </c>
      <c r="P12" s="64">
        <v>0.5</v>
      </c>
    </row>
    <row r="13" spans="1:17" ht="15" customHeight="1">
      <c r="A13" s="94">
        <v>1</v>
      </c>
      <c r="B13" s="61" t="s">
        <v>80</v>
      </c>
      <c r="C13" s="29" t="s">
        <v>55</v>
      </c>
      <c r="D13" s="108">
        <v>250</v>
      </c>
      <c r="E13" s="71">
        <v>2.19</v>
      </c>
      <c r="F13" s="72">
        <v>2.1079999999999997</v>
      </c>
      <c r="G13" s="71">
        <v>6.6139999999999999</v>
      </c>
      <c r="H13" s="71">
        <v>59.3</v>
      </c>
      <c r="I13" s="72">
        <v>0</v>
      </c>
      <c r="J13" s="72">
        <v>9.0999999999999998E-2</v>
      </c>
      <c r="K13" s="72">
        <v>2.33</v>
      </c>
      <c r="L13" s="72">
        <v>0.97</v>
      </c>
      <c r="M13" s="72">
        <v>17.07</v>
      </c>
      <c r="N13" s="72">
        <v>14.23</v>
      </c>
      <c r="O13" s="72">
        <v>35.239999999999995</v>
      </c>
      <c r="P13" s="72">
        <v>0.82</v>
      </c>
    </row>
    <row r="14" spans="1:17" ht="15" customHeight="1">
      <c r="A14" s="94">
        <v>1</v>
      </c>
      <c r="B14" s="61" t="s">
        <v>246</v>
      </c>
      <c r="C14" s="26" t="s">
        <v>247</v>
      </c>
      <c r="D14" s="109">
        <v>115</v>
      </c>
      <c r="E14" s="126">
        <v>11</v>
      </c>
      <c r="F14" s="126">
        <v>11.3</v>
      </c>
      <c r="G14" s="126">
        <v>17.3</v>
      </c>
      <c r="H14" s="126">
        <v>214.7</v>
      </c>
      <c r="I14" s="126">
        <v>0.1</v>
      </c>
      <c r="J14" s="126">
        <v>0.9</v>
      </c>
      <c r="K14" s="126">
        <v>0</v>
      </c>
      <c r="L14" s="126">
        <v>1.9</v>
      </c>
      <c r="M14" s="126">
        <v>9.5</v>
      </c>
      <c r="N14" s="126">
        <v>133.4</v>
      </c>
      <c r="O14" s="126">
        <v>26.2</v>
      </c>
      <c r="P14" s="126">
        <v>1.8</v>
      </c>
    </row>
    <row r="15" spans="1:17" ht="15" customHeight="1">
      <c r="A15" s="94">
        <v>1</v>
      </c>
      <c r="B15" s="24" t="s">
        <v>206</v>
      </c>
      <c r="C15" s="26" t="s">
        <v>207</v>
      </c>
      <c r="D15" s="109">
        <v>180</v>
      </c>
      <c r="E15" s="64">
        <v>5.52</v>
      </c>
      <c r="F15" s="64">
        <v>4.5199999999999996</v>
      </c>
      <c r="G15" s="64">
        <v>26.45</v>
      </c>
      <c r="H15" s="64">
        <v>168.48</v>
      </c>
      <c r="I15" s="66">
        <v>0.06</v>
      </c>
      <c r="J15" s="66">
        <v>0</v>
      </c>
      <c r="K15" s="66">
        <v>0.02</v>
      </c>
      <c r="L15" s="66">
        <v>0.98</v>
      </c>
      <c r="M15" s="66">
        <v>4.8600000000000003</v>
      </c>
      <c r="N15" s="66">
        <v>37.17</v>
      </c>
      <c r="O15" s="66">
        <v>21.12</v>
      </c>
      <c r="P15" s="66">
        <v>1.1100000000000001</v>
      </c>
    </row>
    <row r="16" spans="1:17" ht="15" customHeight="1">
      <c r="A16" s="94">
        <v>1</v>
      </c>
      <c r="B16" s="24" t="s">
        <v>94</v>
      </c>
      <c r="C16" s="19" t="s">
        <v>81</v>
      </c>
      <c r="D16" s="108">
        <v>200</v>
      </c>
      <c r="E16" s="65">
        <v>0.14000000000000001</v>
      </c>
      <c r="F16" s="64">
        <v>0.05</v>
      </c>
      <c r="G16" s="65">
        <v>16.440000000000001</v>
      </c>
      <c r="H16" s="65">
        <v>66.790000000000006</v>
      </c>
      <c r="I16" s="64">
        <v>0</v>
      </c>
      <c r="J16" s="64">
        <v>0</v>
      </c>
      <c r="K16" s="64">
        <v>9.65</v>
      </c>
      <c r="L16" s="64">
        <v>0.08</v>
      </c>
      <c r="M16" s="64">
        <v>6.89</v>
      </c>
      <c r="N16" s="64">
        <v>2.89</v>
      </c>
      <c r="O16" s="64">
        <v>3.69</v>
      </c>
      <c r="P16" s="64">
        <v>0.24</v>
      </c>
    </row>
    <row r="17" spans="1:17" ht="15" customHeight="1">
      <c r="A17" s="94">
        <v>1</v>
      </c>
      <c r="B17" s="24" t="s">
        <v>82</v>
      </c>
      <c r="C17" s="23" t="s">
        <v>21</v>
      </c>
      <c r="D17" s="109">
        <v>40</v>
      </c>
      <c r="E17" s="90">
        <v>7.6666666666666661</v>
      </c>
      <c r="F17" s="90">
        <v>0.66666666666666674</v>
      </c>
      <c r="G17" s="90">
        <v>49.333333333333336</v>
      </c>
      <c r="H17" s="90">
        <v>235</v>
      </c>
      <c r="I17" s="90">
        <v>0</v>
      </c>
      <c r="J17" s="90">
        <v>0</v>
      </c>
      <c r="K17" s="90">
        <v>0</v>
      </c>
      <c r="L17" s="90">
        <v>1</v>
      </c>
      <c r="M17" s="90">
        <v>20</v>
      </c>
      <c r="N17" s="90">
        <v>65</v>
      </c>
      <c r="O17" s="90">
        <v>14.000000000000002</v>
      </c>
      <c r="P17" s="90">
        <v>1</v>
      </c>
    </row>
    <row r="18" spans="1:17" ht="15" customHeight="1">
      <c r="A18" s="94">
        <v>1</v>
      </c>
      <c r="B18" s="24" t="s">
        <v>83</v>
      </c>
      <c r="C18" s="23" t="s">
        <v>22</v>
      </c>
      <c r="D18" s="109">
        <v>50</v>
      </c>
      <c r="E18" s="28">
        <v>6.5</v>
      </c>
      <c r="F18" s="27">
        <v>1.25</v>
      </c>
      <c r="G18" s="28">
        <v>39.5</v>
      </c>
      <c r="H18" s="28">
        <v>198</v>
      </c>
      <c r="I18" s="27">
        <v>0.25</v>
      </c>
      <c r="J18" s="27">
        <v>0</v>
      </c>
      <c r="K18" s="27">
        <v>0</v>
      </c>
      <c r="L18" s="27">
        <v>1.5</v>
      </c>
      <c r="M18" s="27">
        <v>28.999999999999996</v>
      </c>
      <c r="N18" s="27">
        <v>150</v>
      </c>
      <c r="O18" s="27">
        <v>47</v>
      </c>
      <c r="P18" s="27">
        <v>4</v>
      </c>
    </row>
    <row r="19" spans="1:17" ht="15" customHeight="1">
      <c r="A19" s="94">
        <v>1</v>
      </c>
      <c r="B19" s="24"/>
      <c r="C19" s="24" t="s">
        <v>19</v>
      </c>
      <c r="D19" s="109">
        <f>SUM(D12:D18)</f>
        <v>935</v>
      </c>
      <c r="E19" s="68">
        <f t="shared" ref="E19:P19" si="1">SUM(E13:E18)</f>
        <v>33.016666666666666</v>
      </c>
      <c r="F19" s="68">
        <f t="shared" si="1"/>
        <v>19.894666666666669</v>
      </c>
      <c r="G19" s="68">
        <f t="shared" si="1"/>
        <v>155.63733333333334</v>
      </c>
      <c r="H19" s="68">
        <f t="shared" si="1"/>
        <v>942.27</v>
      </c>
      <c r="I19" s="68">
        <f t="shared" si="1"/>
        <v>0.41000000000000003</v>
      </c>
      <c r="J19" s="68">
        <f t="shared" si="1"/>
        <v>0.99099999999999999</v>
      </c>
      <c r="K19" s="68">
        <f t="shared" si="1"/>
        <v>12</v>
      </c>
      <c r="L19" s="68">
        <f t="shared" si="1"/>
        <v>6.43</v>
      </c>
      <c r="M19" s="68">
        <f t="shared" si="1"/>
        <v>87.32</v>
      </c>
      <c r="N19" s="68">
        <f t="shared" si="1"/>
        <v>402.69</v>
      </c>
      <c r="O19" s="68">
        <f t="shared" si="1"/>
        <v>147.25</v>
      </c>
      <c r="P19" s="68">
        <f t="shared" si="1"/>
        <v>8.9700000000000006</v>
      </c>
    </row>
    <row r="20" spans="1:17" ht="15" customHeight="1">
      <c r="A20" s="94">
        <v>1</v>
      </c>
      <c r="B20" s="144" t="s">
        <v>23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7">
      <c r="A21" s="94">
        <v>1</v>
      </c>
      <c r="B21" s="24" t="s">
        <v>96</v>
      </c>
      <c r="C21" s="19" t="s">
        <v>160</v>
      </c>
      <c r="D21" s="108">
        <v>210</v>
      </c>
      <c r="E21" s="28">
        <v>12.6</v>
      </c>
      <c r="F21" s="27">
        <v>6.2</v>
      </c>
      <c r="G21" s="28">
        <v>12.5</v>
      </c>
      <c r="H21" s="28">
        <v>156.19999999999999</v>
      </c>
      <c r="I21" s="27">
        <v>0.04</v>
      </c>
      <c r="J21" s="27">
        <v>0.28000000000000003</v>
      </c>
      <c r="K21" s="27">
        <v>0.05</v>
      </c>
      <c r="L21" s="27">
        <v>0.25</v>
      </c>
      <c r="M21" s="27">
        <v>102.2</v>
      </c>
      <c r="N21" s="27">
        <v>128.69999999999999</v>
      </c>
      <c r="O21" s="27">
        <v>16.2</v>
      </c>
      <c r="P21" s="27">
        <v>0.3</v>
      </c>
    </row>
    <row r="22" spans="1:17">
      <c r="A22" s="94">
        <v>1</v>
      </c>
      <c r="B22" s="24" t="s">
        <v>182</v>
      </c>
      <c r="C22" s="26" t="s">
        <v>183</v>
      </c>
      <c r="D22" s="108">
        <v>200</v>
      </c>
      <c r="E22" s="64">
        <v>0.08</v>
      </c>
      <c r="F22" s="64">
        <v>0.08</v>
      </c>
      <c r="G22" s="64">
        <v>13.94</v>
      </c>
      <c r="H22" s="64">
        <v>56.8</v>
      </c>
      <c r="I22" s="64">
        <v>0.01</v>
      </c>
      <c r="J22" s="64">
        <v>0.45</v>
      </c>
      <c r="K22" s="64">
        <v>0</v>
      </c>
      <c r="L22" s="64">
        <v>0.04</v>
      </c>
      <c r="M22" s="64">
        <v>7.09</v>
      </c>
      <c r="N22" s="64">
        <v>2.2000000000000002</v>
      </c>
      <c r="O22" s="64">
        <v>2.57</v>
      </c>
      <c r="P22" s="64">
        <v>0.48</v>
      </c>
    </row>
    <row r="23" spans="1:17" ht="15" customHeight="1">
      <c r="A23" s="94">
        <v>1</v>
      </c>
      <c r="B23" s="24"/>
      <c r="C23" s="24" t="s">
        <v>19</v>
      </c>
      <c r="D23" s="108">
        <f>SUM(D21:D22)</f>
        <v>410</v>
      </c>
      <c r="E23" s="68">
        <f>SUM(E21:E22)</f>
        <v>12.68</v>
      </c>
      <c r="F23" s="68">
        <f t="shared" ref="F23:P23" si="2">SUM(F21:F22)</f>
        <v>6.28</v>
      </c>
      <c r="G23" s="68">
        <f t="shared" si="2"/>
        <v>26.439999999999998</v>
      </c>
      <c r="H23" s="68">
        <f t="shared" si="2"/>
        <v>213</v>
      </c>
      <c r="I23" s="68">
        <f t="shared" si="2"/>
        <v>0.05</v>
      </c>
      <c r="J23" s="68">
        <f t="shared" si="2"/>
        <v>0.73</v>
      </c>
      <c r="K23" s="68">
        <f t="shared" si="2"/>
        <v>0.05</v>
      </c>
      <c r="L23" s="68">
        <f t="shared" si="2"/>
        <v>0.28999999999999998</v>
      </c>
      <c r="M23" s="68">
        <f t="shared" si="2"/>
        <v>109.29</v>
      </c>
      <c r="N23" s="68">
        <f t="shared" si="2"/>
        <v>130.89999999999998</v>
      </c>
      <c r="O23" s="68">
        <f t="shared" si="2"/>
        <v>18.77</v>
      </c>
      <c r="P23" s="68">
        <f t="shared" si="2"/>
        <v>0.78</v>
      </c>
    </row>
    <row r="24" spans="1:17" ht="15" customHeight="1">
      <c r="A24" s="94">
        <v>1</v>
      </c>
      <c r="B24" s="24"/>
      <c r="C24" s="24" t="s">
        <v>24</v>
      </c>
      <c r="D24" s="109"/>
      <c r="E24" s="68">
        <f t="shared" ref="E24:P24" si="3">E10+E19+E23</f>
        <v>62.269999999999996</v>
      </c>
      <c r="F24" s="68">
        <f t="shared" si="3"/>
        <v>44.984666666666669</v>
      </c>
      <c r="G24" s="68">
        <f t="shared" si="3"/>
        <v>283.11066666666665</v>
      </c>
      <c r="H24" s="68">
        <f t="shared" si="3"/>
        <v>1784.6333333333332</v>
      </c>
      <c r="I24" s="68">
        <f t="shared" si="3"/>
        <v>0.56000000000000005</v>
      </c>
      <c r="J24" s="68">
        <f t="shared" si="3"/>
        <v>7.4459999999999997</v>
      </c>
      <c r="K24" s="68">
        <f t="shared" si="3"/>
        <v>23.736666666666668</v>
      </c>
      <c r="L24" s="68">
        <f t="shared" si="3"/>
        <v>12.003333333333332</v>
      </c>
      <c r="M24" s="68">
        <f t="shared" si="3"/>
        <v>629.16</v>
      </c>
      <c r="N24" s="68">
        <f t="shared" si="3"/>
        <v>765.29</v>
      </c>
      <c r="O24" s="68">
        <f t="shared" si="3"/>
        <v>407.41999999999996</v>
      </c>
      <c r="P24" s="68">
        <f t="shared" si="3"/>
        <v>15.331666666666667</v>
      </c>
    </row>
    <row r="25" spans="1:17" ht="15" customHeight="1">
      <c r="A25" s="94">
        <v>2</v>
      </c>
      <c r="B25" s="144" t="s">
        <v>17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7" ht="15.75">
      <c r="A26" s="94">
        <v>2</v>
      </c>
      <c r="B26" s="123" t="s">
        <v>77</v>
      </c>
      <c r="C26" s="19" t="s">
        <v>56</v>
      </c>
      <c r="D26" s="124">
        <v>200</v>
      </c>
      <c r="E26" s="76">
        <v>2.9</v>
      </c>
      <c r="F26" s="77">
        <v>5.0999999999999996</v>
      </c>
      <c r="G26" s="76">
        <v>15.4</v>
      </c>
      <c r="H26" s="76">
        <v>119.5</v>
      </c>
      <c r="I26" s="77">
        <v>0.03</v>
      </c>
      <c r="J26" s="77">
        <v>0.04</v>
      </c>
      <c r="K26" s="77">
        <v>0.56000000000000005</v>
      </c>
      <c r="L26" s="77">
        <v>30.86</v>
      </c>
      <c r="M26" s="77">
        <v>63.7</v>
      </c>
      <c r="N26" s="77">
        <v>9.6999999999999993</v>
      </c>
      <c r="O26" s="77">
        <v>56.3</v>
      </c>
      <c r="P26" s="77">
        <v>0.2</v>
      </c>
    </row>
    <row r="27" spans="1:17">
      <c r="A27" s="94">
        <v>2</v>
      </c>
      <c r="B27" s="123" t="s">
        <v>93</v>
      </c>
      <c r="C27" s="19" t="s">
        <v>62</v>
      </c>
      <c r="D27" s="124">
        <v>200</v>
      </c>
      <c r="E27" s="28">
        <v>9.2899999999999991</v>
      </c>
      <c r="F27" s="27">
        <v>16.55</v>
      </c>
      <c r="G27" s="28">
        <v>1.76</v>
      </c>
      <c r="H27" s="28">
        <v>193.17</v>
      </c>
      <c r="I27" s="27">
        <v>7.0000000000000007E-2</v>
      </c>
      <c r="J27" s="27">
        <v>0.17</v>
      </c>
      <c r="K27" s="27">
        <v>0.22</v>
      </c>
      <c r="L27" s="27">
        <v>0.5</v>
      </c>
      <c r="M27" s="27">
        <v>68.72</v>
      </c>
      <c r="N27" s="27">
        <v>150.52000000000001</v>
      </c>
      <c r="O27" s="27">
        <v>10.76</v>
      </c>
      <c r="P27" s="27">
        <v>1.76</v>
      </c>
    </row>
    <row r="28" spans="1:17">
      <c r="A28" s="94">
        <v>2</v>
      </c>
      <c r="B28" s="80"/>
      <c r="C28" s="19" t="s">
        <v>72</v>
      </c>
      <c r="D28" s="124"/>
      <c r="E28" s="25">
        <f t="shared" ref="E28:P28" si="4">(E26+E27)/2</f>
        <v>6.0949999999999998</v>
      </c>
      <c r="F28" s="25">
        <f t="shared" si="4"/>
        <v>10.824999999999999</v>
      </c>
      <c r="G28" s="25">
        <f t="shared" si="4"/>
        <v>8.58</v>
      </c>
      <c r="H28" s="25">
        <f t="shared" si="4"/>
        <v>156.33499999999998</v>
      </c>
      <c r="I28" s="25">
        <f t="shared" si="4"/>
        <v>0.05</v>
      </c>
      <c r="J28" s="25">
        <f t="shared" si="4"/>
        <v>0.10500000000000001</v>
      </c>
      <c r="K28" s="25">
        <f t="shared" si="4"/>
        <v>0.39</v>
      </c>
      <c r="L28" s="25">
        <f t="shared" si="4"/>
        <v>15.68</v>
      </c>
      <c r="M28" s="25">
        <f t="shared" si="4"/>
        <v>66.210000000000008</v>
      </c>
      <c r="N28" s="25">
        <f t="shared" si="4"/>
        <v>80.11</v>
      </c>
      <c r="O28" s="25">
        <f t="shared" si="4"/>
        <v>33.53</v>
      </c>
      <c r="P28" s="25">
        <f t="shared" si="4"/>
        <v>0.98</v>
      </c>
    </row>
    <row r="29" spans="1:17" ht="15.75" customHeight="1">
      <c r="A29" s="94">
        <v>2</v>
      </c>
      <c r="B29" s="24" t="s">
        <v>142</v>
      </c>
      <c r="C29" s="26" t="s">
        <v>25</v>
      </c>
      <c r="D29" s="109">
        <v>30</v>
      </c>
      <c r="E29" s="22">
        <v>8</v>
      </c>
      <c r="F29" s="22">
        <v>0.25</v>
      </c>
      <c r="G29" s="22">
        <v>53</v>
      </c>
      <c r="H29" s="22">
        <v>270</v>
      </c>
      <c r="I29" s="22">
        <v>0.2</v>
      </c>
      <c r="J29" s="22">
        <v>4</v>
      </c>
      <c r="K29" s="22">
        <v>0</v>
      </c>
      <c r="L29" s="22">
        <v>0</v>
      </c>
      <c r="M29" s="22">
        <v>38</v>
      </c>
      <c r="N29" s="22">
        <v>130</v>
      </c>
      <c r="O29" s="22">
        <v>26</v>
      </c>
      <c r="P29" s="22">
        <v>2.5</v>
      </c>
      <c r="Q29" s="95"/>
    </row>
    <row r="30" spans="1:17">
      <c r="A30" s="94">
        <v>2</v>
      </c>
      <c r="B30" s="20" t="s">
        <v>185</v>
      </c>
      <c r="C30" s="19" t="s">
        <v>184</v>
      </c>
      <c r="D30" s="108">
        <v>20</v>
      </c>
      <c r="E30" s="21">
        <v>23.2</v>
      </c>
      <c r="F30" s="22">
        <v>29.5</v>
      </c>
      <c r="G30" s="21">
        <v>0</v>
      </c>
      <c r="H30" s="21">
        <v>358.3</v>
      </c>
      <c r="I30" s="22">
        <v>0</v>
      </c>
      <c r="J30" s="22">
        <v>0.7</v>
      </c>
      <c r="K30" s="22">
        <v>0.26</v>
      </c>
      <c r="L30" s="22">
        <v>0.5</v>
      </c>
      <c r="M30" s="22">
        <v>880</v>
      </c>
      <c r="N30" s="22">
        <v>500</v>
      </c>
      <c r="O30" s="22">
        <v>35</v>
      </c>
      <c r="P30" s="22">
        <v>1</v>
      </c>
    </row>
    <row r="31" spans="1:17">
      <c r="A31" s="94">
        <v>2</v>
      </c>
      <c r="B31" s="24" t="s">
        <v>87</v>
      </c>
      <c r="C31" s="19" t="s">
        <v>31</v>
      </c>
      <c r="D31" s="109">
        <v>200</v>
      </c>
      <c r="E31" s="65">
        <v>7.0000000000000007E-2</v>
      </c>
      <c r="F31" s="64">
        <v>0.01</v>
      </c>
      <c r="G31" s="65">
        <v>7.6</v>
      </c>
      <c r="H31" s="65">
        <v>30.75</v>
      </c>
      <c r="I31" s="64">
        <v>0</v>
      </c>
      <c r="J31" s="64">
        <v>0</v>
      </c>
      <c r="K31" s="64">
        <v>1.42</v>
      </c>
      <c r="L31" s="64">
        <v>0.01</v>
      </c>
      <c r="M31" s="64">
        <v>7.1</v>
      </c>
      <c r="N31" s="64">
        <v>1.2</v>
      </c>
      <c r="O31" s="64">
        <v>2.2000000000000002</v>
      </c>
      <c r="P31" s="64">
        <v>0.18</v>
      </c>
      <c r="Q31" s="95"/>
    </row>
    <row r="32" spans="1:17">
      <c r="A32" s="94">
        <v>2</v>
      </c>
      <c r="B32" s="24"/>
      <c r="C32" s="20" t="s">
        <v>19</v>
      </c>
      <c r="D32" s="108">
        <f t="shared" ref="D32:P32" si="5">SUM(D26:D31)</f>
        <v>650</v>
      </c>
      <c r="E32" s="68">
        <f t="shared" si="5"/>
        <v>49.555</v>
      </c>
      <c r="F32" s="20">
        <f t="shared" si="5"/>
        <v>62.234999999999992</v>
      </c>
      <c r="G32" s="68">
        <f t="shared" si="5"/>
        <v>86.34</v>
      </c>
      <c r="H32" s="68">
        <f t="shared" si="5"/>
        <v>1128.0549999999998</v>
      </c>
      <c r="I32" s="20">
        <f t="shared" si="5"/>
        <v>0.35000000000000003</v>
      </c>
      <c r="J32" s="20">
        <f t="shared" si="5"/>
        <v>5.0150000000000006</v>
      </c>
      <c r="K32" s="20">
        <f t="shared" si="5"/>
        <v>2.8499999999999996</v>
      </c>
      <c r="L32" s="20">
        <f t="shared" si="5"/>
        <v>47.55</v>
      </c>
      <c r="M32" s="20">
        <f t="shared" si="5"/>
        <v>1123.73</v>
      </c>
      <c r="N32" s="20">
        <f t="shared" si="5"/>
        <v>871.53</v>
      </c>
      <c r="O32" s="20">
        <f t="shared" si="5"/>
        <v>163.79</v>
      </c>
      <c r="P32" s="20">
        <f t="shared" si="5"/>
        <v>6.6199999999999992</v>
      </c>
    </row>
    <row r="33" spans="1:28">
      <c r="A33" s="94">
        <v>2</v>
      </c>
      <c r="B33" s="144" t="s">
        <v>20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28">
      <c r="A34" s="94">
        <v>2</v>
      </c>
      <c r="B34" s="122" t="s">
        <v>199</v>
      </c>
      <c r="C34" s="23" t="s">
        <v>200</v>
      </c>
      <c r="D34" s="109">
        <v>100</v>
      </c>
      <c r="E34" s="74">
        <v>2.29</v>
      </c>
      <c r="F34" s="74">
        <v>1.22</v>
      </c>
      <c r="G34" s="74">
        <v>14.34</v>
      </c>
      <c r="H34" s="74">
        <v>67</v>
      </c>
      <c r="I34" s="74">
        <v>0</v>
      </c>
      <c r="J34" s="74">
        <v>1.8</v>
      </c>
      <c r="K34" s="74">
        <v>0</v>
      </c>
      <c r="L34" s="74">
        <v>0.1</v>
      </c>
      <c r="M34" s="74">
        <v>3</v>
      </c>
      <c r="N34" s="74">
        <v>46</v>
      </c>
      <c r="O34" s="74">
        <v>13</v>
      </c>
      <c r="P34" s="82">
        <v>0.3</v>
      </c>
      <c r="Q34" s="60"/>
    </row>
    <row r="35" spans="1:28" ht="15.75" customHeight="1">
      <c r="A35" s="94">
        <v>2</v>
      </c>
      <c r="B35" s="24" t="s">
        <v>201</v>
      </c>
      <c r="C35" s="29" t="s">
        <v>162</v>
      </c>
      <c r="D35" s="108" t="s">
        <v>37</v>
      </c>
      <c r="E35" s="72">
        <f>(E36*$D36)/100+E37</f>
        <v>2.0525000000000002</v>
      </c>
      <c r="F35" s="72">
        <f>(F36*$D36)/100+F37</f>
        <v>6.42</v>
      </c>
      <c r="G35" s="72">
        <f t="shared" ref="G35:P35" si="6">(G36*$D36)/100+G37</f>
        <v>11.282499999999999</v>
      </c>
      <c r="H35" s="72">
        <f t="shared" si="6"/>
        <v>119.75</v>
      </c>
      <c r="I35" s="72">
        <f t="shared" si="6"/>
        <v>5.0000000000000001E-3</v>
      </c>
      <c r="J35" s="72">
        <f t="shared" si="6"/>
        <v>0.05</v>
      </c>
      <c r="K35" s="72">
        <f t="shared" si="6"/>
        <v>20.75</v>
      </c>
      <c r="L35" s="72">
        <f t="shared" si="6"/>
        <v>2.5499999999999998</v>
      </c>
      <c r="M35" s="72">
        <f t="shared" si="6"/>
        <v>58.75</v>
      </c>
      <c r="N35" s="72">
        <f t="shared" si="6"/>
        <v>32.25</v>
      </c>
      <c r="O35" s="72">
        <f t="shared" si="6"/>
        <v>55.5</v>
      </c>
      <c r="P35" s="72">
        <f t="shared" si="6"/>
        <v>1.25</v>
      </c>
      <c r="Q35" s="95" t="s">
        <v>73</v>
      </c>
    </row>
    <row r="36" spans="1:28" ht="15.75" customHeight="1">
      <c r="A36" s="94">
        <v>2</v>
      </c>
      <c r="B36" s="24"/>
      <c r="C36" s="29" t="s">
        <v>187</v>
      </c>
      <c r="D36" s="108">
        <v>250</v>
      </c>
      <c r="E36" s="72">
        <v>0.72099999999999997</v>
      </c>
      <c r="F36" s="72">
        <v>1.968</v>
      </c>
      <c r="G36" s="72">
        <v>4.3730000000000002</v>
      </c>
      <c r="H36" s="72">
        <v>41.5</v>
      </c>
      <c r="I36" s="22">
        <v>0</v>
      </c>
      <c r="J36" s="22">
        <v>0</v>
      </c>
      <c r="K36" s="22">
        <v>4.3</v>
      </c>
      <c r="L36" s="22">
        <v>1</v>
      </c>
      <c r="M36" s="22">
        <v>19.899999999999999</v>
      </c>
      <c r="N36" s="22">
        <v>10.5</v>
      </c>
      <c r="O36" s="22">
        <v>21.8</v>
      </c>
      <c r="P36" s="22">
        <v>0.5</v>
      </c>
      <c r="Q36" s="95"/>
    </row>
    <row r="37" spans="1:28" ht="15.75" customHeight="1">
      <c r="A37" s="94">
        <v>2</v>
      </c>
      <c r="B37" s="24"/>
      <c r="C37" s="29" t="s">
        <v>76</v>
      </c>
      <c r="D37" s="108">
        <v>10</v>
      </c>
      <c r="E37" s="71">
        <v>0.25</v>
      </c>
      <c r="F37" s="72">
        <v>1.5</v>
      </c>
      <c r="G37" s="71">
        <v>0.35</v>
      </c>
      <c r="H37" s="71">
        <v>16</v>
      </c>
      <c r="I37" s="72">
        <v>5.0000000000000001E-3</v>
      </c>
      <c r="J37" s="72">
        <v>0.05</v>
      </c>
      <c r="K37" s="72">
        <v>10</v>
      </c>
      <c r="L37" s="72">
        <v>0.05</v>
      </c>
      <c r="M37" s="72">
        <v>9</v>
      </c>
      <c r="N37" s="72">
        <v>6</v>
      </c>
      <c r="O37" s="72">
        <v>1</v>
      </c>
      <c r="P37" s="72">
        <v>0</v>
      </c>
      <c r="Q37" s="95"/>
    </row>
    <row r="38" spans="1:28" ht="16.5" customHeight="1">
      <c r="A38" s="94">
        <v>2</v>
      </c>
      <c r="B38" s="24" t="s">
        <v>209</v>
      </c>
      <c r="C38" s="86" t="s">
        <v>210</v>
      </c>
      <c r="D38" s="108">
        <v>100</v>
      </c>
      <c r="E38" s="126">
        <v>14.1</v>
      </c>
      <c r="F38" s="126">
        <v>19.3</v>
      </c>
      <c r="G38" s="126">
        <v>9.6999999999999993</v>
      </c>
      <c r="H38" s="126">
        <v>277</v>
      </c>
      <c r="I38" s="126">
        <v>0.1</v>
      </c>
      <c r="J38" s="126">
        <v>0</v>
      </c>
      <c r="K38" s="126">
        <v>0</v>
      </c>
      <c r="L38" s="126">
        <v>3.4</v>
      </c>
      <c r="M38" s="126">
        <v>18.399999999999999</v>
      </c>
      <c r="N38" s="126">
        <v>127.6</v>
      </c>
      <c r="O38" s="126">
        <v>15.1</v>
      </c>
      <c r="P38" s="126">
        <v>1.4</v>
      </c>
    </row>
    <row r="39" spans="1:28">
      <c r="A39" s="94">
        <v>2</v>
      </c>
      <c r="B39" s="122" t="s">
        <v>211</v>
      </c>
      <c r="C39" s="26" t="s">
        <v>212</v>
      </c>
      <c r="D39" s="108">
        <v>180</v>
      </c>
      <c r="E39" s="126">
        <v>2.64</v>
      </c>
      <c r="F39" s="126">
        <v>4.38</v>
      </c>
      <c r="G39" s="126">
        <v>19.649999999999999</v>
      </c>
      <c r="H39" s="126">
        <v>128.57</v>
      </c>
      <c r="I39" s="126">
        <v>0.12</v>
      </c>
      <c r="J39" s="126">
        <v>17.309999999999999</v>
      </c>
      <c r="K39" s="126">
        <v>0</v>
      </c>
      <c r="L39" s="126">
        <v>1.76</v>
      </c>
      <c r="M39" s="126">
        <v>23.64</v>
      </c>
      <c r="N39" s="126">
        <v>73.319999999999993</v>
      </c>
      <c r="O39" s="126">
        <v>29.24</v>
      </c>
      <c r="P39" s="126">
        <v>1.1100000000000001</v>
      </c>
    </row>
    <row r="40" spans="1:28">
      <c r="A40" s="94">
        <v>2</v>
      </c>
      <c r="B40" s="122" t="s">
        <v>88</v>
      </c>
      <c r="C40" s="26" t="s">
        <v>89</v>
      </c>
      <c r="D40" s="124">
        <v>200</v>
      </c>
      <c r="E40" s="65">
        <v>0.33</v>
      </c>
      <c r="F40" s="64">
        <v>0.05</v>
      </c>
      <c r="G40" s="65">
        <v>16.010000000000002</v>
      </c>
      <c r="H40" s="65">
        <v>65.760000000000005</v>
      </c>
      <c r="I40" s="64">
        <v>0</v>
      </c>
      <c r="J40" s="64">
        <v>0.01</v>
      </c>
      <c r="K40" s="64">
        <v>0.34</v>
      </c>
      <c r="L40" s="64">
        <v>0.25</v>
      </c>
      <c r="M40" s="64">
        <v>16.239999999999998</v>
      </c>
      <c r="N40" s="64">
        <v>8.73</v>
      </c>
      <c r="O40" s="64">
        <v>11.72</v>
      </c>
      <c r="P40" s="64">
        <v>0.35</v>
      </c>
    </row>
    <row r="41" spans="1:28" ht="14.25" customHeight="1">
      <c r="A41" s="94">
        <v>2</v>
      </c>
      <c r="B41" s="24" t="s">
        <v>82</v>
      </c>
      <c r="C41" s="23" t="s">
        <v>21</v>
      </c>
      <c r="D41" s="108">
        <v>40</v>
      </c>
      <c r="E41" s="90">
        <v>7.6666666666666661</v>
      </c>
      <c r="F41" s="90">
        <v>0.66666666666666674</v>
      </c>
      <c r="G41" s="90">
        <v>49.333333333333336</v>
      </c>
      <c r="H41" s="90">
        <v>235</v>
      </c>
      <c r="I41" s="90">
        <v>0</v>
      </c>
      <c r="J41" s="90">
        <v>0</v>
      </c>
      <c r="K41" s="90">
        <v>0</v>
      </c>
      <c r="L41" s="90">
        <v>1</v>
      </c>
      <c r="M41" s="90">
        <v>20</v>
      </c>
      <c r="N41" s="90">
        <v>65</v>
      </c>
      <c r="O41" s="90">
        <v>14.000000000000002</v>
      </c>
      <c r="P41" s="90">
        <v>1</v>
      </c>
    </row>
    <row r="42" spans="1:28" ht="14.25" customHeight="1">
      <c r="A42" s="94">
        <v>2</v>
      </c>
      <c r="B42" s="24" t="s">
        <v>83</v>
      </c>
      <c r="C42" s="23" t="s">
        <v>22</v>
      </c>
      <c r="D42" s="108">
        <v>50</v>
      </c>
      <c r="E42" s="28">
        <v>6.5</v>
      </c>
      <c r="F42" s="27">
        <v>1.25</v>
      </c>
      <c r="G42" s="28">
        <v>39.5</v>
      </c>
      <c r="H42" s="28">
        <v>198</v>
      </c>
      <c r="I42" s="27">
        <v>0.25</v>
      </c>
      <c r="J42" s="27">
        <v>0</v>
      </c>
      <c r="K42" s="27">
        <v>0</v>
      </c>
      <c r="L42" s="27">
        <v>1.5</v>
      </c>
      <c r="M42" s="27">
        <v>28.999999999999996</v>
      </c>
      <c r="N42" s="27">
        <v>150</v>
      </c>
      <c r="O42" s="27">
        <v>47</v>
      </c>
      <c r="P42" s="27">
        <v>4</v>
      </c>
    </row>
    <row r="43" spans="1:28">
      <c r="A43" s="94">
        <v>2</v>
      </c>
      <c r="B43" s="24"/>
      <c r="C43" s="69"/>
      <c r="D43" s="108"/>
      <c r="E43" s="28"/>
      <c r="F43" s="27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</row>
    <row r="44" spans="1:28">
      <c r="A44" s="94">
        <v>2</v>
      </c>
      <c r="B44" s="24"/>
      <c r="C44" s="24" t="s">
        <v>19</v>
      </c>
      <c r="D44" s="109">
        <f>SUM(D36:D43)+D34</f>
        <v>930</v>
      </c>
      <c r="E44" s="68">
        <f t="shared" ref="E44:P44" si="7">SUM(E34:E43)</f>
        <v>36.550166666666662</v>
      </c>
      <c r="F44" s="68">
        <f t="shared" si="7"/>
        <v>36.754666666666665</v>
      </c>
      <c r="G44" s="68">
        <f t="shared" si="7"/>
        <v>164.53883333333334</v>
      </c>
      <c r="H44" s="68">
        <f t="shared" si="7"/>
        <v>1148.58</v>
      </c>
      <c r="I44" s="68">
        <f t="shared" si="7"/>
        <v>0.48</v>
      </c>
      <c r="J44" s="68">
        <f t="shared" si="7"/>
        <v>19.22</v>
      </c>
      <c r="K44" s="68">
        <f t="shared" si="7"/>
        <v>35.39</v>
      </c>
      <c r="L44" s="68">
        <f t="shared" si="7"/>
        <v>11.61</v>
      </c>
      <c r="M44" s="68">
        <f t="shared" si="7"/>
        <v>197.93</v>
      </c>
      <c r="N44" s="68">
        <f t="shared" si="7"/>
        <v>519.4</v>
      </c>
      <c r="O44" s="68">
        <f t="shared" si="7"/>
        <v>208.35999999999999</v>
      </c>
      <c r="P44" s="68">
        <f t="shared" si="7"/>
        <v>9.91</v>
      </c>
    </row>
    <row r="45" spans="1:28">
      <c r="A45" s="94">
        <v>2</v>
      </c>
      <c r="B45" s="144" t="s">
        <v>23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1:28" ht="31.5" customHeight="1">
      <c r="A46" s="94">
        <v>2</v>
      </c>
      <c r="B46" s="24"/>
      <c r="C46" s="63" t="s">
        <v>28</v>
      </c>
      <c r="D46" s="110">
        <v>50</v>
      </c>
      <c r="E46" s="73">
        <v>4</v>
      </c>
      <c r="F46" s="73">
        <v>4.7</v>
      </c>
      <c r="G46" s="73">
        <v>27.8</v>
      </c>
      <c r="H46" s="73">
        <v>170</v>
      </c>
      <c r="I46" s="73">
        <v>0.06</v>
      </c>
      <c r="J46" s="73">
        <v>0</v>
      </c>
      <c r="K46" s="73">
        <v>0.01</v>
      </c>
      <c r="L46" s="73">
        <v>2</v>
      </c>
      <c r="M46" s="73">
        <v>16</v>
      </c>
      <c r="N46" s="73">
        <v>44</v>
      </c>
      <c r="O46" s="73">
        <v>6</v>
      </c>
      <c r="P46" s="73">
        <v>0.6</v>
      </c>
      <c r="Q46" s="94" t="s">
        <v>71</v>
      </c>
    </row>
    <row r="47" spans="1:28" ht="14.25" customHeight="1">
      <c r="B47" s="24" t="s">
        <v>158</v>
      </c>
      <c r="C47" s="63" t="s">
        <v>159</v>
      </c>
      <c r="D47" s="110">
        <v>100</v>
      </c>
      <c r="E47" s="64">
        <v>1</v>
      </c>
      <c r="F47" s="64">
        <v>6.8</v>
      </c>
      <c r="G47" s="64">
        <v>7.9</v>
      </c>
      <c r="H47" s="64">
        <v>51.6</v>
      </c>
      <c r="I47" s="64">
        <v>0</v>
      </c>
      <c r="J47" s="64">
        <v>0</v>
      </c>
      <c r="K47" s="64">
        <v>9.6</v>
      </c>
      <c r="L47" s="64">
        <v>3.3</v>
      </c>
      <c r="M47" s="64">
        <v>43.9</v>
      </c>
      <c r="N47" s="64">
        <v>28</v>
      </c>
      <c r="O47" s="64">
        <v>41.4</v>
      </c>
      <c r="P47" s="64">
        <v>1.4</v>
      </c>
    </row>
    <row r="48" spans="1:28">
      <c r="A48" s="94">
        <v>2</v>
      </c>
      <c r="B48" s="24" t="s">
        <v>137</v>
      </c>
      <c r="C48" s="63" t="s">
        <v>70</v>
      </c>
      <c r="D48" s="111">
        <v>200</v>
      </c>
      <c r="E48" s="75">
        <v>0.28999999999999998</v>
      </c>
      <c r="F48" s="74">
        <v>0.03</v>
      </c>
      <c r="G48" s="75">
        <v>15.1</v>
      </c>
      <c r="H48" s="75">
        <v>61.83</v>
      </c>
      <c r="I48" s="74">
        <v>0</v>
      </c>
      <c r="J48" s="74">
        <v>0</v>
      </c>
      <c r="K48" s="74">
        <v>0.55000000000000004</v>
      </c>
      <c r="L48" s="74">
        <v>0.09</v>
      </c>
      <c r="M48" s="74">
        <v>7.85</v>
      </c>
      <c r="N48" s="74">
        <v>1.68</v>
      </c>
      <c r="O48" s="74">
        <v>8.16</v>
      </c>
      <c r="P48" s="27">
        <v>0.19</v>
      </c>
    </row>
    <row r="49" spans="1:17">
      <c r="A49" s="94">
        <v>2</v>
      </c>
      <c r="B49" s="70"/>
      <c r="C49" s="24" t="s">
        <v>19</v>
      </c>
      <c r="D49" s="109">
        <f>SUM(D46:D48)</f>
        <v>350</v>
      </c>
      <c r="E49" s="68">
        <f>SUM(E46:E48)</f>
        <v>5.29</v>
      </c>
      <c r="F49" s="20">
        <f t="shared" ref="F49:P49" si="8">SUM(F46:F48)</f>
        <v>11.53</v>
      </c>
      <c r="G49" s="68">
        <f t="shared" si="8"/>
        <v>50.800000000000004</v>
      </c>
      <c r="H49" s="68">
        <f t="shared" si="8"/>
        <v>283.43</v>
      </c>
      <c r="I49" s="20">
        <f t="shared" si="8"/>
        <v>0.06</v>
      </c>
      <c r="J49" s="20">
        <f t="shared" si="8"/>
        <v>0</v>
      </c>
      <c r="K49" s="20">
        <f t="shared" si="8"/>
        <v>10.16</v>
      </c>
      <c r="L49" s="20">
        <f t="shared" si="8"/>
        <v>5.39</v>
      </c>
      <c r="M49" s="20">
        <f t="shared" si="8"/>
        <v>67.75</v>
      </c>
      <c r="N49" s="20">
        <f t="shared" si="8"/>
        <v>73.680000000000007</v>
      </c>
      <c r="O49" s="20">
        <f t="shared" si="8"/>
        <v>55.56</v>
      </c>
      <c r="P49" s="20">
        <f t="shared" si="8"/>
        <v>2.19</v>
      </c>
    </row>
    <row r="50" spans="1:17">
      <c r="A50" s="94">
        <v>2</v>
      </c>
      <c r="B50" s="70"/>
      <c r="C50" s="24" t="s">
        <v>27</v>
      </c>
      <c r="D50" s="109"/>
      <c r="E50" s="68">
        <f t="shared" ref="E50:P50" si="9">E32+E44+E49</f>
        <v>91.395166666666668</v>
      </c>
      <c r="F50" s="20">
        <f t="shared" si="9"/>
        <v>110.51966666666667</v>
      </c>
      <c r="G50" s="68">
        <f t="shared" si="9"/>
        <v>301.67883333333333</v>
      </c>
      <c r="H50" s="68">
        <f t="shared" si="9"/>
        <v>2560.0649999999996</v>
      </c>
      <c r="I50" s="20">
        <f t="shared" si="9"/>
        <v>0.89000000000000012</v>
      </c>
      <c r="J50" s="20">
        <f t="shared" si="9"/>
        <v>24.234999999999999</v>
      </c>
      <c r="K50" s="20">
        <f t="shared" si="9"/>
        <v>48.400000000000006</v>
      </c>
      <c r="L50" s="20">
        <f t="shared" si="9"/>
        <v>64.55</v>
      </c>
      <c r="M50" s="20">
        <f t="shared" si="9"/>
        <v>1389.41</v>
      </c>
      <c r="N50" s="20">
        <f t="shared" si="9"/>
        <v>1464.61</v>
      </c>
      <c r="O50" s="20">
        <f t="shared" si="9"/>
        <v>427.71</v>
      </c>
      <c r="P50" s="20">
        <f t="shared" si="9"/>
        <v>18.720000000000002</v>
      </c>
    </row>
    <row r="51" spans="1:17">
      <c r="A51" s="94">
        <v>3</v>
      </c>
      <c r="B51" s="144" t="s">
        <v>17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  <row r="52" spans="1:17" ht="15.75" customHeight="1">
      <c r="A52" s="94">
        <v>3</v>
      </c>
      <c r="B52" s="123" t="s">
        <v>92</v>
      </c>
      <c r="C52" s="19" t="s">
        <v>161</v>
      </c>
      <c r="D52" s="123">
        <v>210</v>
      </c>
      <c r="E52" s="131">
        <v>12</v>
      </c>
      <c r="F52" s="131">
        <v>9.0500000000000007</v>
      </c>
      <c r="G52" s="131">
        <v>18.11</v>
      </c>
      <c r="H52" s="131">
        <v>201.89</v>
      </c>
      <c r="I52" s="131">
        <v>2.33</v>
      </c>
      <c r="J52" s="131">
        <v>1.44</v>
      </c>
      <c r="K52" s="131">
        <v>0.08</v>
      </c>
      <c r="L52" s="131">
        <v>0.73</v>
      </c>
      <c r="M52" s="131">
        <v>103.62</v>
      </c>
      <c r="N52" s="131">
        <v>153.38999999999999</v>
      </c>
      <c r="O52" s="131">
        <v>17.100000000000001</v>
      </c>
      <c r="P52" s="131">
        <v>1.74</v>
      </c>
    </row>
    <row r="53" spans="1:17" ht="27.75" customHeight="1">
      <c r="A53" s="94">
        <v>3</v>
      </c>
      <c r="B53" s="122"/>
      <c r="C53" s="69" t="s">
        <v>26</v>
      </c>
      <c r="D53" s="124">
        <v>150</v>
      </c>
      <c r="E53" s="25">
        <v>0.4</v>
      </c>
      <c r="F53" s="70">
        <v>0.4</v>
      </c>
      <c r="G53" s="25">
        <v>9.7999999999999989</v>
      </c>
      <c r="H53" s="25">
        <v>47</v>
      </c>
      <c r="I53" s="70">
        <v>0</v>
      </c>
      <c r="J53" s="70">
        <v>0</v>
      </c>
      <c r="K53" s="70">
        <v>10</v>
      </c>
      <c r="L53" s="70">
        <v>0.2</v>
      </c>
      <c r="M53" s="70">
        <v>16</v>
      </c>
      <c r="N53" s="70">
        <v>9</v>
      </c>
      <c r="O53" s="70">
        <v>11</v>
      </c>
      <c r="P53" s="70">
        <v>2.1999999999999997</v>
      </c>
      <c r="Q53" s="94" t="s">
        <v>71</v>
      </c>
    </row>
    <row r="54" spans="1:17">
      <c r="A54" s="94">
        <v>3</v>
      </c>
      <c r="B54" s="122" t="s">
        <v>189</v>
      </c>
      <c r="C54" s="26" t="s">
        <v>188</v>
      </c>
      <c r="D54" s="124">
        <v>200</v>
      </c>
      <c r="E54" s="64">
        <v>0</v>
      </c>
      <c r="F54" s="64">
        <v>0.01</v>
      </c>
      <c r="G54" s="64">
        <v>7.54</v>
      </c>
      <c r="H54" s="64">
        <v>30.2</v>
      </c>
      <c r="I54" s="64">
        <v>0.01</v>
      </c>
      <c r="J54" s="64">
        <v>0.01</v>
      </c>
      <c r="K54" s="64">
        <v>0.09</v>
      </c>
      <c r="L54" s="64">
        <v>0</v>
      </c>
      <c r="M54" s="64">
        <v>0.23</v>
      </c>
      <c r="N54" s="64">
        <v>0.01</v>
      </c>
      <c r="O54" s="64">
        <v>0</v>
      </c>
      <c r="P54" s="64">
        <v>0.13</v>
      </c>
    </row>
    <row r="55" spans="1:17">
      <c r="A55" s="94">
        <v>3</v>
      </c>
      <c r="B55" s="24"/>
      <c r="C55" s="26" t="s">
        <v>18</v>
      </c>
      <c r="D55" s="109">
        <v>200</v>
      </c>
      <c r="E55" s="21">
        <v>5.8</v>
      </c>
      <c r="F55" s="22">
        <v>6.4</v>
      </c>
      <c r="G55" s="21">
        <v>9.4</v>
      </c>
      <c r="H55" s="21">
        <v>121.8</v>
      </c>
      <c r="I55" s="22">
        <v>0.1</v>
      </c>
      <c r="J55" s="22">
        <v>2.6</v>
      </c>
      <c r="K55" s="22">
        <v>0</v>
      </c>
      <c r="L55" s="22">
        <v>0</v>
      </c>
      <c r="M55" s="22">
        <v>240</v>
      </c>
      <c r="N55" s="22">
        <v>180</v>
      </c>
      <c r="O55" s="22">
        <v>28</v>
      </c>
      <c r="P55" s="22">
        <v>0.2</v>
      </c>
    </row>
    <row r="56" spans="1:17">
      <c r="A56" s="94">
        <v>3</v>
      </c>
      <c r="B56" s="24"/>
      <c r="C56" s="20" t="s">
        <v>19</v>
      </c>
      <c r="D56" s="112">
        <f t="shared" ref="D56:P56" si="10">SUM(D52:D55)</f>
        <v>760</v>
      </c>
      <c r="E56" s="68">
        <f t="shared" si="10"/>
        <v>18.2</v>
      </c>
      <c r="F56" s="20">
        <f t="shared" si="10"/>
        <v>15.860000000000001</v>
      </c>
      <c r="G56" s="68">
        <f t="shared" si="10"/>
        <v>44.849999999999994</v>
      </c>
      <c r="H56" s="68">
        <f t="shared" si="10"/>
        <v>400.89</v>
      </c>
      <c r="I56" s="20">
        <f t="shared" si="10"/>
        <v>2.44</v>
      </c>
      <c r="J56" s="20">
        <f t="shared" si="10"/>
        <v>4.05</v>
      </c>
      <c r="K56" s="20">
        <f t="shared" si="10"/>
        <v>10.17</v>
      </c>
      <c r="L56" s="20">
        <f t="shared" si="10"/>
        <v>0.92999999999999994</v>
      </c>
      <c r="M56" s="20">
        <f t="shared" si="10"/>
        <v>359.85</v>
      </c>
      <c r="N56" s="20">
        <f t="shared" si="10"/>
        <v>342.4</v>
      </c>
      <c r="O56" s="20">
        <f t="shared" si="10"/>
        <v>56.1</v>
      </c>
      <c r="P56" s="20">
        <f t="shared" si="10"/>
        <v>4.2699999999999996</v>
      </c>
    </row>
    <row r="57" spans="1:17">
      <c r="A57" s="94">
        <v>3</v>
      </c>
      <c r="B57" s="144" t="s">
        <v>20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pans="1:17">
      <c r="A58" s="94">
        <v>3</v>
      </c>
      <c r="B58" s="78" t="s">
        <v>213</v>
      </c>
      <c r="C58" s="85" t="s">
        <v>214</v>
      </c>
      <c r="D58" s="108">
        <v>100</v>
      </c>
      <c r="E58" s="127">
        <v>1.1000000000000001</v>
      </c>
      <c r="F58" s="127">
        <v>0.2</v>
      </c>
      <c r="G58" s="127">
        <v>3.8</v>
      </c>
      <c r="H58" s="127">
        <v>21.4</v>
      </c>
      <c r="I58" s="127">
        <v>0.06</v>
      </c>
      <c r="J58" s="127">
        <v>25</v>
      </c>
      <c r="K58" s="127">
        <v>0</v>
      </c>
      <c r="L58" s="127">
        <v>0.7</v>
      </c>
      <c r="M58" s="127">
        <v>14</v>
      </c>
      <c r="N58" s="127">
        <v>26</v>
      </c>
      <c r="O58" s="127">
        <v>20</v>
      </c>
      <c r="P58" s="127">
        <v>0.9</v>
      </c>
    </row>
    <row r="59" spans="1:17">
      <c r="A59" s="94">
        <v>3</v>
      </c>
      <c r="B59" s="78" t="s">
        <v>216</v>
      </c>
      <c r="C59" s="85" t="s">
        <v>215</v>
      </c>
      <c r="D59" s="124">
        <v>100</v>
      </c>
      <c r="E59" s="127">
        <v>0.8</v>
      </c>
      <c r="F59" s="127">
        <v>0.1</v>
      </c>
      <c r="G59" s="127">
        <v>2.5</v>
      </c>
      <c r="H59" s="127">
        <v>14.1</v>
      </c>
      <c r="I59" s="127">
        <v>0</v>
      </c>
      <c r="J59" s="127">
        <v>10</v>
      </c>
      <c r="K59" s="127">
        <v>0</v>
      </c>
      <c r="L59" s="127">
        <v>0</v>
      </c>
      <c r="M59" s="127">
        <v>23.3</v>
      </c>
      <c r="N59" s="127">
        <v>41.6</v>
      </c>
      <c r="O59" s="127">
        <v>14</v>
      </c>
      <c r="P59" s="127">
        <v>0.6</v>
      </c>
    </row>
    <row r="60" spans="1:17">
      <c r="A60" s="94">
        <v>3</v>
      </c>
      <c r="B60" s="78"/>
      <c r="C60" s="85" t="s">
        <v>135</v>
      </c>
      <c r="D60" s="12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7" ht="15.75" customHeight="1">
      <c r="A61" s="94">
        <v>3</v>
      </c>
      <c r="B61" s="122" t="s">
        <v>217</v>
      </c>
      <c r="C61" s="79" t="s">
        <v>218</v>
      </c>
      <c r="D61" s="113">
        <v>250</v>
      </c>
      <c r="E61" s="128">
        <v>0.8</v>
      </c>
      <c r="F61" s="128">
        <v>1.1000000000000001</v>
      </c>
      <c r="G61" s="128">
        <v>4.8</v>
      </c>
      <c r="H61" s="128">
        <v>34.299999999999997</v>
      </c>
      <c r="I61" s="128">
        <v>0</v>
      </c>
      <c r="J61" s="128">
        <v>3.3</v>
      </c>
      <c r="K61" s="128">
        <v>0</v>
      </c>
      <c r="L61" s="128">
        <v>0.5</v>
      </c>
      <c r="M61" s="128">
        <v>10.7</v>
      </c>
      <c r="N61" s="128">
        <v>22.4</v>
      </c>
      <c r="O61" s="128">
        <v>9.1</v>
      </c>
      <c r="P61" s="128">
        <v>0.4</v>
      </c>
    </row>
    <row r="62" spans="1:17" ht="18" customHeight="1">
      <c r="A62" s="94">
        <v>3</v>
      </c>
      <c r="B62" s="119" t="s">
        <v>220</v>
      </c>
      <c r="C62" s="87" t="s">
        <v>221</v>
      </c>
      <c r="D62" s="120">
        <v>0.55555555555555558</v>
      </c>
      <c r="E62" s="126">
        <v>21.48</v>
      </c>
      <c r="F62" s="126">
        <v>21.150000000000002</v>
      </c>
      <c r="G62" s="126">
        <v>29.55</v>
      </c>
      <c r="H62" s="126">
        <v>401.73</v>
      </c>
      <c r="I62" s="126">
        <v>9.0000000000000011E-2</v>
      </c>
      <c r="J62" s="126">
        <v>0.9</v>
      </c>
      <c r="K62" s="126">
        <v>0</v>
      </c>
      <c r="L62" s="126">
        <v>2.4</v>
      </c>
      <c r="M62" s="126">
        <v>27.75</v>
      </c>
      <c r="N62" s="126">
        <v>198.66000000000003</v>
      </c>
      <c r="O62" s="126">
        <v>44.82</v>
      </c>
      <c r="P62" s="126">
        <v>2.94</v>
      </c>
      <c r="Q62" s="94" t="s">
        <v>71</v>
      </c>
    </row>
    <row r="63" spans="1:17">
      <c r="A63" s="94">
        <v>3</v>
      </c>
      <c r="B63" s="24" t="s">
        <v>84</v>
      </c>
      <c r="C63" s="26" t="s">
        <v>58</v>
      </c>
      <c r="D63" s="108">
        <v>200</v>
      </c>
      <c r="E63" s="65">
        <v>0.08</v>
      </c>
      <c r="F63" s="64">
        <v>0.08</v>
      </c>
      <c r="G63" s="65">
        <v>13.94</v>
      </c>
      <c r="H63" s="65">
        <v>56.8</v>
      </c>
      <c r="I63" s="64">
        <v>0</v>
      </c>
      <c r="J63" s="64">
        <v>0.01</v>
      </c>
      <c r="K63" s="64">
        <v>0.45</v>
      </c>
      <c r="L63" s="64">
        <v>0.04</v>
      </c>
      <c r="M63" s="64">
        <v>7.09</v>
      </c>
      <c r="N63" s="64">
        <v>2.57</v>
      </c>
      <c r="O63" s="64">
        <v>2.2000000000000002</v>
      </c>
      <c r="P63" s="64">
        <v>0.48</v>
      </c>
    </row>
    <row r="64" spans="1:17" ht="15.75" customHeight="1">
      <c r="A64" s="94">
        <v>3</v>
      </c>
      <c r="B64" s="24" t="s">
        <v>82</v>
      </c>
      <c r="C64" s="23" t="s">
        <v>21</v>
      </c>
      <c r="D64" s="109">
        <v>40</v>
      </c>
      <c r="E64" s="90">
        <v>7.6666666666666661</v>
      </c>
      <c r="F64" s="90">
        <v>0.66666666666666674</v>
      </c>
      <c r="G64" s="90">
        <v>49.333333333333336</v>
      </c>
      <c r="H64" s="90">
        <v>235</v>
      </c>
      <c r="I64" s="90">
        <v>0</v>
      </c>
      <c r="J64" s="90">
        <v>0</v>
      </c>
      <c r="K64" s="90">
        <v>0</v>
      </c>
      <c r="L64" s="90">
        <v>1</v>
      </c>
      <c r="M64" s="90">
        <v>20</v>
      </c>
      <c r="N64" s="90">
        <v>65</v>
      </c>
      <c r="O64" s="90">
        <v>14.000000000000002</v>
      </c>
      <c r="P64" s="90">
        <v>1</v>
      </c>
    </row>
    <row r="65" spans="1:17" ht="15.75" customHeight="1">
      <c r="A65" s="94">
        <v>3</v>
      </c>
      <c r="B65" s="24" t="s">
        <v>83</v>
      </c>
      <c r="C65" s="23" t="s">
        <v>22</v>
      </c>
      <c r="D65" s="109">
        <v>50</v>
      </c>
      <c r="E65" s="28">
        <v>6.5</v>
      </c>
      <c r="F65" s="27">
        <v>1.25</v>
      </c>
      <c r="G65" s="28">
        <v>39.5</v>
      </c>
      <c r="H65" s="28">
        <v>198</v>
      </c>
      <c r="I65" s="27">
        <v>0.25</v>
      </c>
      <c r="J65" s="27">
        <v>0</v>
      </c>
      <c r="K65" s="27">
        <v>0</v>
      </c>
      <c r="L65" s="27">
        <v>1.5</v>
      </c>
      <c r="M65" s="27">
        <v>28.999999999999996</v>
      </c>
      <c r="N65" s="27">
        <v>150</v>
      </c>
      <c r="O65" s="27">
        <v>47</v>
      </c>
      <c r="P65" s="27">
        <v>4</v>
      </c>
    </row>
    <row r="66" spans="1:17">
      <c r="A66" s="94">
        <v>3</v>
      </c>
      <c r="B66" s="24"/>
      <c r="C66" s="24" t="s">
        <v>19</v>
      </c>
      <c r="D66" s="109">
        <f>D59+D61+D63+D64+D65+240</f>
        <v>880</v>
      </c>
      <c r="E66" s="68">
        <f t="shared" ref="E66:P66" si="11">SUM(E61:E65)</f>
        <v>36.526666666666664</v>
      </c>
      <c r="F66" s="68">
        <f t="shared" si="11"/>
        <v>24.24666666666667</v>
      </c>
      <c r="G66" s="68">
        <f t="shared" si="11"/>
        <v>137.12333333333333</v>
      </c>
      <c r="H66" s="68">
        <f t="shared" si="11"/>
        <v>925.83</v>
      </c>
      <c r="I66" s="68">
        <f t="shared" si="11"/>
        <v>0.34</v>
      </c>
      <c r="J66" s="68">
        <f t="shared" si="11"/>
        <v>4.21</v>
      </c>
      <c r="K66" s="68">
        <f t="shared" si="11"/>
        <v>0.45</v>
      </c>
      <c r="L66" s="68">
        <f t="shared" si="11"/>
        <v>5.4399999999999995</v>
      </c>
      <c r="M66" s="68">
        <f t="shared" si="11"/>
        <v>94.54</v>
      </c>
      <c r="N66" s="68">
        <f t="shared" si="11"/>
        <v>438.63</v>
      </c>
      <c r="O66" s="68">
        <f t="shared" si="11"/>
        <v>117.12</v>
      </c>
      <c r="P66" s="68">
        <f t="shared" si="11"/>
        <v>8.82</v>
      </c>
    </row>
    <row r="67" spans="1:17">
      <c r="A67" s="94">
        <v>3</v>
      </c>
      <c r="B67" s="144" t="s">
        <v>23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</row>
    <row r="68" spans="1:17" ht="16.5" customHeight="1">
      <c r="A68" s="94">
        <v>3</v>
      </c>
      <c r="B68" s="24" t="s">
        <v>90</v>
      </c>
      <c r="C68" s="26" t="s">
        <v>61</v>
      </c>
      <c r="D68" s="108">
        <v>150</v>
      </c>
      <c r="E68" s="28">
        <v>9.3000000000000007</v>
      </c>
      <c r="F68" s="27">
        <v>6</v>
      </c>
      <c r="G68" s="28">
        <v>22.2</v>
      </c>
      <c r="H68" s="28">
        <v>180.2</v>
      </c>
      <c r="I68" s="27">
        <v>3</v>
      </c>
      <c r="J68" s="27">
        <v>1.5</v>
      </c>
      <c r="K68" s="27">
        <v>0</v>
      </c>
      <c r="L68" s="27">
        <v>3.4</v>
      </c>
      <c r="M68" s="27">
        <v>164</v>
      </c>
      <c r="N68" s="27">
        <v>138.1</v>
      </c>
      <c r="O68" s="27">
        <v>17</v>
      </c>
      <c r="P68" s="27">
        <v>1.6</v>
      </c>
    </row>
    <row r="69" spans="1:17">
      <c r="A69" s="94">
        <v>3</v>
      </c>
      <c r="B69" s="24" t="s">
        <v>91</v>
      </c>
      <c r="C69" s="19" t="s">
        <v>74</v>
      </c>
      <c r="D69" s="108">
        <v>200</v>
      </c>
      <c r="E69" s="28">
        <v>2.04</v>
      </c>
      <c r="F69" s="27">
        <v>1.77</v>
      </c>
      <c r="G69" s="28">
        <v>8.7899999999999991</v>
      </c>
      <c r="H69" s="28">
        <v>59.26</v>
      </c>
      <c r="I69" s="27">
        <v>0.03</v>
      </c>
      <c r="J69" s="27">
        <v>0.79</v>
      </c>
      <c r="K69" s="27">
        <v>0.01</v>
      </c>
      <c r="L69" s="27">
        <v>0</v>
      </c>
      <c r="M69" s="27">
        <v>76.11</v>
      </c>
      <c r="N69" s="27">
        <v>62.28</v>
      </c>
      <c r="O69" s="27">
        <v>10.67</v>
      </c>
      <c r="P69" s="27">
        <v>0.24</v>
      </c>
    </row>
    <row r="70" spans="1:17">
      <c r="A70" s="94">
        <v>3</v>
      </c>
      <c r="B70" s="24"/>
      <c r="C70" s="24" t="s">
        <v>19</v>
      </c>
      <c r="D70" s="109">
        <f>SUM(D68:D69)</f>
        <v>350</v>
      </c>
      <c r="E70" s="68">
        <f>SUM(E68:E69)</f>
        <v>11.34</v>
      </c>
      <c r="F70" s="20">
        <f t="shared" ref="F70:P70" si="12">SUM(F68:F69)</f>
        <v>7.77</v>
      </c>
      <c r="G70" s="68">
        <f t="shared" si="12"/>
        <v>30.99</v>
      </c>
      <c r="H70" s="68">
        <f t="shared" si="12"/>
        <v>239.45999999999998</v>
      </c>
      <c r="I70" s="20">
        <f t="shared" si="12"/>
        <v>3.03</v>
      </c>
      <c r="J70" s="20">
        <f t="shared" si="12"/>
        <v>2.29</v>
      </c>
      <c r="K70" s="20">
        <f t="shared" si="12"/>
        <v>0.01</v>
      </c>
      <c r="L70" s="20">
        <f t="shared" si="12"/>
        <v>3.4</v>
      </c>
      <c r="M70" s="20">
        <f t="shared" si="12"/>
        <v>240.11</v>
      </c>
      <c r="N70" s="20">
        <f t="shared" si="12"/>
        <v>200.38</v>
      </c>
      <c r="O70" s="20">
        <f t="shared" si="12"/>
        <v>27.67</v>
      </c>
      <c r="P70" s="20">
        <f t="shared" si="12"/>
        <v>1.84</v>
      </c>
    </row>
    <row r="71" spans="1:17">
      <c r="A71" s="94">
        <v>3</v>
      </c>
      <c r="B71" s="20"/>
      <c r="C71" s="24" t="s">
        <v>30</v>
      </c>
      <c r="D71" s="109"/>
      <c r="E71" s="68">
        <f t="shared" ref="E71:P71" si="13">E56+E66+E70</f>
        <v>66.066666666666663</v>
      </c>
      <c r="F71" s="20">
        <f t="shared" si="13"/>
        <v>47.876666666666665</v>
      </c>
      <c r="G71" s="68">
        <f t="shared" si="13"/>
        <v>212.96333333333334</v>
      </c>
      <c r="H71" s="68">
        <f t="shared" si="13"/>
        <v>1566.18</v>
      </c>
      <c r="I71" s="20">
        <f t="shared" si="13"/>
        <v>5.81</v>
      </c>
      <c r="J71" s="20">
        <f t="shared" si="13"/>
        <v>10.55</v>
      </c>
      <c r="K71" s="20">
        <f t="shared" si="13"/>
        <v>10.629999999999999</v>
      </c>
      <c r="L71" s="20">
        <f t="shared" si="13"/>
        <v>9.77</v>
      </c>
      <c r="M71" s="20">
        <f t="shared" si="13"/>
        <v>694.5</v>
      </c>
      <c r="N71" s="20">
        <f t="shared" si="13"/>
        <v>981.41</v>
      </c>
      <c r="O71" s="20">
        <f t="shared" si="13"/>
        <v>200.89</v>
      </c>
      <c r="P71" s="20">
        <f t="shared" si="13"/>
        <v>14.93</v>
      </c>
    </row>
    <row r="72" spans="1:17">
      <c r="A72" s="94">
        <v>4</v>
      </c>
      <c r="B72" s="144" t="s">
        <v>17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</row>
    <row r="73" spans="1:17" ht="28.5">
      <c r="A73" s="94">
        <v>4</v>
      </c>
      <c r="B73" s="24" t="s">
        <v>222</v>
      </c>
      <c r="C73" s="19" t="s">
        <v>223</v>
      </c>
      <c r="D73" s="108">
        <v>200</v>
      </c>
      <c r="E73" s="128">
        <v>2.5</v>
      </c>
      <c r="F73" s="128">
        <v>3.5</v>
      </c>
      <c r="G73" s="128">
        <v>12</v>
      </c>
      <c r="H73" s="128">
        <v>89</v>
      </c>
      <c r="I73" s="128">
        <v>0.04</v>
      </c>
      <c r="J73" s="128">
        <v>0.27</v>
      </c>
      <c r="K73" s="128">
        <v>0.02</v>
      </c>
      <c r="L73" s="128">
        <v>0.03</v>
      </c>
      <c r="M73" s="128">
        <v>57.5</v>
      </c>
      <c r="N73" s="128">
        <v>61.5</v>
      </c>
      <c r="O73" s="128">
        <v>13.5</v>
      </c>
      <c r="P73" s="128">
        <v>0.3</v>
      </c>
    </row>
    <row r="74" spans="1:17" ht="28.5">
      <c r="A74" s="94">
        <v>4</v>
      </c>
      <c r="B74" s="20"/>
      <c r="C74" s="26" t="s">
        <v>28</v>
      </c>
      <c r="D74" s="108">
        <v>50</v>
      </c>
      <c r="E74" s="28">
        <v>4</v>
      </c>
      <c r="F74" s="27">
        <v>4.7</v>
      </c>
      <c r="G74" s="28">
        <v>27.8</v>
      </c>
      <c r="H74" s="28">
        <v>170</v>
      </c>
      <c r="I74" s="27">
        <v>0.06</v>
      </c>
      <c r="J74" s="27">
        <v>0</v>
      </c>
      <c r="K74" s="27">
        <v>0.01</v>
      </c>
      <c r="L74" s="27">
        <v>2</v>
      </c>
      <c r="M74" s="27">
        <v>16</v>
      </c>
      <c r="N74" s="27">
        <v>44</v>
      </c>
      <c r="O74" s="27">
        <v>6</v>
      </c>
      <c r="P74" s="27">
        <v>0.6</v>
      </c>
    </row>
    <row r="75" spans="1:17">
      <c r="A75" s="94">
        <v>4</v>
      </c>
      <c r="B75" s="122" t="s">
        <v>78</v>
      </c>
      <c r="C75" s="19" t="s">
        <v>29</v>
      </c>
      <c r="D75" s="124">
        <v>200</v>
      </c>
      <c r="E75" s="65">
        <v>0.04</v>
      </c>
      <c r="F75" s="64">
        <v>0.01</v>
      </c>
      <c r="G75" s="65">
        <v>7.5</v>
      </c>
      <c r="H75" s="65">
        <v>30.23</v>
      </c>
      <c r="I75" s="64">
        <v>0</v>
      </c>
      <c r="J75" s="64">
        <v>0</v>
      </c>
      <c r="K75" s="64">
        <v>0.02</v>
      </c>
      <c r="L75" s="64">
        <v>0</v>
      </c>
      <c r="M75" s="64">
        <v>5.55</v>
      </c>
      <c r="N75" s="64">
        <v>0.7</v>
      </c>
      <c r="O75" s="64">
        <v>1.4</v>
      </c>
      <c r="P75" s="64">
        <v>0.14000000000000001</v>
      </c>
    </row>
    <row r="76" spans="1:17">
      <c r="A76" s="94">
        <v>4</v>
      </c>
      <c r="B76" s="122"/>
      <c r="C76" s="26" t="s">
        <v>18</v>
      </c>
      <c r="D76" s="109">
        <v>200</v>
      </c>
      <c r="E76" s="21">
        <v>5.8</v>
      </c>
      <c r="F76" s="22">
        <v>6.4</v>
      </c>
      <c r="G76" s="21">
        <v>9.4</v>
      </c>
      <c r="H76" s="21">
        <v>121.8</v>
      </c>
      <c r="I76" s="22">
        <v>0.1</v>
      </c>
      <c r="J76" s="22">
        <v>2.6</v>
      </c>
      <c r="K76" s="22">
        <v>0</v>
      </c>
      <c r="L76" s="22">
        <v>0</v>
      </c>
      <c r="M76" s="22">
        <v>240</v>
      </c>
      <c r="N76" s="22">
        <v>180</v>
      </c>
      <c r="O76" s="22">
        <v>28</v>
      </c>
      <c r="P76" s="22">
        <v>0.2</v>
      </c>
    </row>
    <row r="77" spans="1:17">
      <c r="A77" s="94">
        <v>4</v>
      </c>
      <c r="B77" s="24"/>
      <c r="C77" s="24" t="s">
        <v>19</v>
      </c>
      <c r="D77" s="109">
        <f>SUM(D73:D76)</f>
        <v>650</v>
      </c>
      <c r="E77" s="68">
        <f t="shared" ref="E77:P77" si="14">SUM(E75:E76)</f>
        <v>5.84</v>
      </c>
      <c r="F77" s="20">
        <f t="shared" si="14"/>
        <v>6.41</v>
      </c>
      <c r="G77" s="68">
        <f t="shared" si="14"/>
        <v>16.899999999999999</v>
      </c>
      <c r="H77" s="68">
        <f t="shared" si="14"/>
        <v>152.03</v>
      </c>
      <c r="I77" s="20">
        <f t="shared" si="14"/>
        <v>0.1</v>
      </c>
      <c r="J77" s="20">
        <f t="shared" si="14"/>
        <v>2.6</v>
      </c>
      <c r="K77" s="20">
        <f t="shared" si="14"/>
        <v>0.02</v>
      </c>
      <c r="L77" s="20">
        <f t="shared" si="14"/>
        <v>0</v>
      </c>
      <c r="M77" s="20">
        <f t="shared" si="14"/>
        <v>245.55</v>
      </c>
      <c r="N77" s="20">
        <f t="shared" si="14"/>
        <v>180.7</v>
      </c>
      <c r="O77" s="20">
        <f t="shared" si="14"/>
        <v>29.4</v>
      </c>
      <c r="P77" s="20">
        <f t="shared" si="14"/>
        <v>0.34</v>
      </c>
    </row>
    <row r="78" spans="1:17">
      <c r="A78" s="94">
        <v>4</v>
      </c>
      <c r="B78" s="144" t="s">
        <v>20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</row>
    <row r="79" spans="1:17" ht="13.5" customHeight="1">
      <c r="A79" s="94">
        <v>4</v>
      </c>
      <c r="B79" s="24" t="s">
        <v>224</v>
      </c>
      <c r="C79" s="88" t="s">
        <v>225</v>
      </c>
      <c r="D79" s="109">
        <v>100</v>
      </c>
      <c r="E79" s="127">
        <v>0.8</v>
      </c>
      <c r="F79" s="127">
        <v>0.1</v>
      </c>
      <c r="G79" s="127">
        <v>1.7</v>
      </c>
      <c r="H79" s="127">
        <v>10.9</v>
      </c>
      <c r="I79" s="127">
        <v>0.02</v>
      </c>
      <c r="J79" s="127">
        <v>5</v>
      </c>
      <c r="K79" s="127">
        <v>0</v>
      </c>
      <c r="L79" s="127">
        <v>0.1</v>
      </c>
      <c r="M79" s="127">
        <v>23</v>
      </c>
      <c r="N79" s="127">
        <v>24</v>
      </c>
      <c r="O79" s="127">
        <v>14</v>
      </c>
      <c r="P79" s="127">
        <v>0.6</v>
      </c>
    </row>
    <row r="80" spans="1:17" ht="28.5">
      <c r="A80" s="94">
        <v>4</v>
      </c>
      <c r="B80" s="123" t="s">
        <v>226</v>
      </c>
      <c r="C80" s="79" t="s">
        <v>227</v>
      </c>
      <c r="D80" s="129">
        <v>265</v>
      </c>
      <c r="E80" s="28">
        <v>2.86</v>
      </c>
      <c r="F80" s="27">
        <v>3.0249999999999999</v>
      </c>
      <c r="G80" s="28">
        <v>18</v>
      </c>
      <c r="H80" s="28">
        <v>110.85</v>
      </c>
      <c r="I80" s="27">
        <v>1.7999999999999999E-2</v>
      </c>
      <c r="J80" s="27">
        <v>11.8</v>
      </c>
      <c r="K80" s="27">
        <v>6.0000000000000001E-3</v>
      </c>
      <c r="L80" s="27">
        <v>1.595</v>
      </c>
      <c r="M80" s="27">
        <v>21.7</v>
      </c>
      <c r="N80" s="27">
        <v>42.2</v>
      </c>
      <c r="O80" s="27">
        <v>14.7</v>
      </c>
      <c r="P80" s="27">
        <v>0.68500000000000005</v>
      </c>
      <c r="Q80" s="130" t="s">
        <v>71</v>
      </c>
    </row>
    <row r="81" spans="1:16">
      <c r="A81" s="94">
        <v>4</v>
      </c>
      <c r="B81" s="122" t="s">
        <v>228</v>
      </c>
      <c r="C81" s="19" t="s">
        <v>229</v>
      </c>
      <c r="D81" s="123">
        <v>120</v>
      </c>
      <c r="E81" s="28">
        <v>15</v>
      </c>
      <c r="F81" s="27">
        <v>12</v>
      </c>
      <c r="G81" s="28">
        <v>5.65</v>
      </c>
      <c r="H81" s="28">
        <v>192.1</v>
      </c>
      <c r="I81" s="27">
        <v>0.1</v>
      </c>
      <c r="J81" s="27">
        <v>1.1000000000000001</v>
      </c>
      <c r="K81" s="27">
        <v>0</v>
      </c>
      <c r="L81" s="27">
        <v>1.5</v>
      </c>
      <c r="M81" s="27">
        <v>24</v>
      </c>
      <c r="N81" s="27">
        <v>17.8</v>
      </c>
      <c r="O81" s="27">
        <v>136.25</v>
      </c>
      <c r="P81" s="27">
        <v>1.6</v>
      </c>
    </row>
    <row r="82" spans="1:16">
      <c r="A82" s="94">
        <v>4</v>
      </c>
      <c r="B82" s="122" t="s">
        <v>136</v>
      </c>
      <c r="C82" s="26" t="s">
        <v>67</v>
      </c>
      <c r="D82" s="124">
        <v>180</v>
      </c>
      <c r="E82" s="64">
        <v>5.72</v>
      </c>
      <c r="F82" s="64">
        <v>3.86</v>
      </c>
      <c r="G82" s="64">
        <v>25.68</v>
      </c>
      <c r="H82" s="64">
        <v>160.32</v>
      </c>
      <c r="I82" s="64">
        <v>0.16</v>
      </c>
      <c r="J82" s="64">
        <v>0</v>
      </c>
      <c r="K82" s="64">
        <v>0.01</v>
      </c>
      <c r="L82" s="64">
        <v>0.4</v>
      </c>
      <c r="M82" s="64">
        <v>10.26</v>
      </c>
      <c r="N82" s="64">
        <v>135.55000000000001</v>
      </c>
      <c r="O82" s="64">
        <v>90.32</v>
      </c>
      <c r="P82" s="64">
        <v>3.1</v>
      </c>
    </row>
    <row r="83" spans="1:16">
      <c r="A83" s="94">
        <v>4</v>
      </c>
      <c r="B83" s="24" t="s">
        <v>88</v>
      </c>
      <c r="C83" s="26" t="s">
        <v>89</v>
      </c>
      <c r="D83" s="108">
        <v>200</v>
      </c>
      <c r="E83" s="65">
        <v>0.33</v>
      </c>
      <c r="F83" s="64">
        <v>0.05</v>
      </c>
      <c r="G83" s="65">
        <v>16.010000000000002</v>
      </c>
      <c r="H83" s="65">
        <v>65.760000000000005</v>
      </c>
      <c r="I83" s="64">
        <v>0</v>
      </c>
      <c r="J83" s="64">
        <v>0.01</v>
      </c>
      <c r="K83" s="64">
        <v>0.34</v>
      </c>
      <c r="L83" s="64">
        <v>0.25</v>
      </c>
      <c r="M83" s="64">
        <v>16.239999999999998</v>
      </c>
      <c r="N83" s="64">
        <v>8.73</v>
      </c>
      <c r="O83" s="64">
        <v>11.72</v>
      </c>
      <c r="P83" s="64">
        <v>0.35</v>
      </c>
    </row>
    <row r="84" spans="1:16" ht="15" customHeight="1">
      <c r="A84" s="94">
        <v>4</v>
      </c>
      <c r="B84" s="24" t="s">
        <v>82</v>
      </c>
      <c r="C84" s="23" t="s">
        <v>21</v>
      </c>
      <c r="D84" s="109">
        <v>40</v>
      </c>
      <c r="E84" s="90">
        <v>7.6666666666666661</v>
      </c>
      <c r="F84" s="90">
        <v>0.66666666666666674</v>
      </c>
      <c r="G84" s="90">
        <v>49.333333333333336</v>
      </c>
      <c r="H84" s="90">
        <v>235</v>
      </c>
      <c r="I84" s="90">
        <v>0</v>
      </c>
      <c r="J84" s="90">
        <v>0</v>
      </c>
      <c r="K84" s="90">
        <v>0</v>
      </c>
      <c r="L84" s="90">
        <v>1</v>
      </c>
      <c r="M84" s="90">
        <v>20</v>
      </c>
      <c r="N84" s="90">
        <v>65</v>
      </c>
      <c r="O84" s="90">
        <v>14.000000000000002</v>
      </c>
      <c r="P84" s="90">
        <v>1</v>
      </c>
    </row>
    <row r="85" spans="1:16" ht="15" customHeight="1">
      <c r="A85" s="94">
        <v>4</v>
      </c>
      <c r="B85" s="24" t="s">
        <v>83</v>
      </c>
      <c r="C85" s="23" t="s">
        <v>22</v>
      </c>
      <c r="D85" s="109">
        <v>50</v>
      </c>
      <c r="E85" s="28">
        <v>6.5</v>
      </c>
      <c r="F85" s="27">
        <v>1.25</v>
      </c>
      <c r="G85" s="28">
        <v>39.5</v>
      </c>
      <c r="H85" s="28">
        <v>198</v>
      </c>
      <c r="I85" s="27">
        <v>0.25</v>
      </c>
      <c r="J85" s="27">
        <v>0</v>
      </c>
      <c r="K85" s="27">
        <v>0</v>
      </c>
      <c r="L85" s="27">
        <v>1.5</v>
      </c>
      <c r="M85" s="27">
        <v>28.999999999999996</v>
      </c>
      <c r="N85" s="27">
        <v>150</v>
      </c>
      <c r="O85" s="27">
        <v>47</v>
      </c>
      <c r="P85" s="27">
        <v>4</v>
      </c>
    </row>
    <row r="86" spans="1:16">
      <c r="A86" s="94">
        <v>4</v>
      </c>
      <c r="B86" s="122"/>
      <c r="C86" s="69" t="s">
        <v>26</v>
      </c>
      <c r="D86" s="123">
        <v>150</v>
      </c>
      <c r="E86" s="28">
        <v>0.4</v>
      </c>
      <c r="F86" s="27">
        <v>0.4</v>
      </c>
      <c r="G86" s="28">
        <v>9.7999999999999989</v>
      </c>
      <c r="H86" s="28">
        <v>47</v>
      </c>
      <c r="I86" s="27">
        <v>0</v>
      </c>
      <c r="J86" s="27">
        <v>0</v>
      </c>
      <c r="K86" s="27">
        <v>10</v>
      </c>
      <c r="L86" s="27">
        <v>0.2</v>
      </c>
      <c r="M86" s="27">
        <v>16</v>
      </c>
      <c r="N86" s="27">
        <v>9</v>
      </c>
      <c r="O86" s="27">
        <v>11</v>
      </c>
      <c r="P86" s="27">
        <v>2.1999999999999997</v>
      </c>
    </row>
    <row r="87" spans="1:16">
      <c r="A87" s="94">
        <v>4</v>
      </c>
      <c r="B87" s="24"/>
      <c r="C87" s="24" t="s">
        <v>19</v>
      </c>
      <c r="D87" s="109">
        <f>SUM(D79:D86)</f>
        <v>1105</v>
      </c>
      <c r="E87" s="68">
        <f t="shared" ref="E87:P87" si="15">SUM(E80:E86)</f>
        <v>38.476666666666659</v>
      </c>
      <c r="F87" s="68">
        <f t="shared" si="15"/>
        <v>21.251666666666669</v>
      </c>
      <c r="G87" s="68">
        <f t="shared" si="15"/>
        <v>163.97333333333336</v>
      </c>
      <c r="H87" s="68">
        <f t="shared" si="15"/>
        <v>1009.03</v>
      </c>
      <c r="I87" s="68">
        <f t="shared" si="15"/>
        <v>0.52800000000000002</v>
      </c>
      <c r="J87" s="68">
        <f t="shared" si="15"/>
        <v>12.91</v>
      </c>
      <c r="K87" s="68">
        <f t="shared" si="15"/>
        <v>10.356</v>
      </c>
      <c r="L87" s="68">
        <f t="shared" si="15"/>
        <v>6.4449999999999994</v>
      </c>
      <c r="M87" s="68">
        <f t="shared" si="15"/>
        <v>137.19999999999999</v>
      </c>
      <c r="N87" s="68">
        <f t="shared" si="15"/>
        <v>428.28</v>
      </c>
      <c r="O87" s="68">
        <f t="shared" si="15"/>
        <v>324.99</v>
      </c>
      <c r="P87" s="68">
        <f t="shared" si="15"/>
        <v>12.934999999999999</v>
      </c>
    </row>
    <row r="88" spans="1:16">
      <c r="A88" s="94">
        <v>4</v>
      </c>
      <c r="B88" s="144" t="s">
        <v>23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</row>
    <row r="89" spans="1:16">
      <c r="A89" s="94">
        <v>4</v>
      </c>
      <c r="B89" s="20" t="s">
        <v>93</v>
      </c>
      <c r="C89" s="19" t="s">
        <v>62</v>
      </c>
      <c r="D89" s="108">
        <v>200</v>
      </c>
      <c r="E89" s="28">
        <v>9.2899999999999991</v>
      </c>
      <c r="F89" s="27">
        <v>16.55</v>
      </c>
      <c r="G89" s="28">
        <v>1.76</v>
      </c>
      <c r="H89" s="28">
        <v>193.17</v>
      </c>
      <c r="I89" s="27">
        <v>7.0000000000000007E-2</v>
      </c>
      <c r="J89" s="27">
        <v>0.17</v>
      </c>
      <c r="K89" s="27">
        <v>0.22</v>
      </c>
      <c r="L89" s="27">
        <v>0.5</v>
      </c>
      <c r="M89" s="27">
        <v>68.72</v>
      </c>
      <c r="N89" s="27">
        <v>150.52000000000001</v>
      </c>
      <c r="O89" s="27">
        <v>10.76</v>
      </c>
      <c r="P89" s="27">
        <v>1.76</v>
      </c>
    </row>
    <row r="90" spans="1:16" ht="14.25" customHeight="1">
      <c r="A90" s="94">
        <v>4</v>
      </c>
      <c r="B90" s="24" t="s">
        <v>82</v>
      </c>
      <c r="C90" s="23" t="s">
        <v>21</v>
      </c>
      <c r="D90" s="109">
        <v>30</v>
      </c>
      <c r="E90" s="90">
        <v>7.6666666666666661</v>
      </c>
      <c r="F90" s="90">
        <v>0.66666666666666674</v>
      </c>
      <c r="G90" s="90">
        <v>49.333333333333336</v>
      </c>
      <c r="H90" s="90">
        <v>235</v>
      </c>
      <c r="I90" s="90">
        <v>0</v>
      </c>
      <c r="J90" s="90">
        <v>0</v>
      </c>
      <c r="K90" s="90">
        <v>0</v>
      </c>
      <c r="L90" s="90">
        <v>1</v>
      </c>
      <c r="M90" s="90">
        <v>20</v>
      </c>
      <c r="N90" s="90">
        <v>65</v>
      </c>
      <c r="O90" s="90">
        <v>14.000000000000002</v>
      </c>
      <c r="P90" s="90">
        <v>1</v>
      </c>
    </row>
    <row r="91" spans="1:16">
      <c r="A91" s="94">
        <v>4</v>
      </c>
      <c r="B91" s="122" t="s">
        <v>198</v>
      </c>
      <c r="C91" s="19" t="s">
        <v>197</v>
      </c>
      <c r="D91" s="124">
        <v>200</v>
      </c>
      <c r="E91" s="64">
        <v>0.1</v>
      </c>
      <c r="F91" s="64">
        <v>0</v>
      </c>
      <c r="G91" s="64">
        <v>13</v>
      </c>
      <c r="H91" s="64">
        <v>52.4</v>
      </c>
      <c r="I91" s="64">
        <v>0</v>
      </c>
      <c r="J91" s="64">
        <v>4</v>
      </c>
      <c r="K91" s="64">
        <v>0</v>
      </c>
      <c r="L91" s="64">
        <v>0.1</v>
      </c>
      <c r="M91" s="64">
        <v>6</v>
      </c>
      <c r="N91" s="64">
        <v>2</v>
      </c>
      <c r="O91" s="64">
        <v>2</v>
      </c>
      <c r="P91" s="64">
        <v>0.1</v>
      </c>
    </row>
    <row r="92" spans="1:16">
      <c r="A92" s="94">
        <v>4</v>
      </c>
      <c r="B92" s="20"/>
      <c r="C92" s="20" t="s">
        <v>19</v>
      </c>
      <c r="D92" s="112">
        <f>SUM(D89:D91)</f>
        <v>430</v>
      </c>
      <c r="E92" s="68">
        <f>SUM(E89:E91)</f>
        <v>17.056666666666665</v>
      </c>
      <c r="F92" s="20">
        <f t="shared" ref="F92:P92" si="16">SUM(F89:F91)</f>
        <v>17.216666666666669</v>
      </c>
      <c r="G92" s="68">
        <f t="shared" si="16"/>
        <v>64.093333333333334</v>
      </c>
      <c r="H92" s="68">
        <f t="shared" si="16"/>
        <v>480.56999999999994</v>
      </c>
      <c r="I92" s="20">
        <f t="shared" si="16"/>
        <v>7.0000000000000007E-2</v>
      </c>
      <c r="J92" s="20">
        <f t="shared" si="16"/>
        <v>4.17</v>
      </c>
      <c r="K92" s="20">
        <f t="shared" si="16"/>
        <v>0.22</v>
      </c>
      <c r="L92" s="20">
        <f t="shared" si="16"/>
        <v>1.6</v>
      </c>
      <c r="M92" s="20">
        <f t="shared" si="16"/>
        <v>94.72</v>
      </c>
      <c r="N92" s="20">
        <f t="shared" si="16"/>
        <v>217.52</v>
      </c>
      <c r="O92" s="20">
        <f t="shared" si="16"/>
        <v>26.76</v>
      </c>
      <c r="P92" s="20">
        <f t="shared" si="16"/>
        <v>2.86</v>
      </c>
    </row>
    <row r="93" spans="1:16">
      <c r="A93" s="94">
        <v>4</v>
      </c>
      <c r="B93" s="20"/>
      <c r="C93" s="20" t="s">
        <v>32</v>
      </c>
      <c r="D93" s="112"/>
      <c r="E93" s="68">
        <f t="shared" ref="E93:P93" si="17">E77+E87+E92</f>
        <v>61.373333333333328</v>
      </c>
      <c r="F93" s="20">
        <f t="shared" si="17"/>
        <v>44.878333333333337</v>
      </c>
      <c r="G93" s="68">
        <f t="shared" si="17"/>
        <v>244.9666666666667</v>
      </c>
      <c r="H93" s="68">
        <f t="shared" si="17"/>
        <v>1641.6299999999999</v>
      </c>
      <c r="I93" s="20">
        <f t="shared" si="17"/>
        <v>0.69799999999999995</v>
      </c>
      <c r="J93" s="20">
        <f t="shared" si="17"/>
        <v>19.68</v>
      </c>
      <c r="K93" s="20">
        <f t="shared" si="17"/>
        <v>10.596</v>
      </c>
      <c r="L93" s="20">
        <f t="shared" si="17"/>
        <v>8.0449999999999999</v>
      </c>
      <c r="M93" s="20">
        <f t="shared" si="17"/>
        <v>477.47</v>
      </c>
      <c r="N93" s="20">
        <f t="shared" si="17"/>
        <v>826.5</v>
      </c>
      <c r="O93" s="20">
        <f t="shared" si="17"/>
        <v>381.15</v>
      </c>
      <c r="P93" s="20">
        <f t="shared" si="17"/>
        <v>16.134999999999998</v>
      </c>
    </row>
    <row r="94" spans="1:16">
      <c r="A94" s="94">
        <v>5</v>
      </c>
      <c r="B94" s="144" t="s">
        <v>17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</row>
    <row r="95" spans="1:16" ht="16.5" customHeight="1">
      <c r="A95" s="94">
        <v>5</v>
      </c>
      <c r="B95" s="122" t="s">
        <v>95</v>
      </c>
      <c r="C95" s="19" t="s">
        <v>33</v>
      </c>
      <c r="D95" s="124">
        <v>200</v>
      </c>
      <c r="E95" s="28">
        <v>5.3</v>
      </c>
      <c r="F95" s="27">
        <v>4.8</v>
      </c>
      <c r="G95" s="28">
        <v>19.100000000000001</v>
      </c>
      <c r="H95" s="28">
        <v>140.4</v>
      </c>
      <c r="I95" s="27">
        <v>0.03</v>
      </c>
      <c r="J95" s="27">
        <v>0.03</v>
      </c>
      <c r="K95" s="27">
        <v>0.03</v>
      </c>
      <c r="L95" s="27">
        <v>0.47</v>
      </c>
      <c r="M95" s="27">
        <v>84</v>
      </c>
      <c r="N95" s="27">
        <v>66.7</v>
      </c>
      <c r="O95" s="27">
        <v>7.3</v>
      </c>
      <c r="P95" s="27">
        <v>0.5</v>
      </c>
    </row>
    <row r="96" spans="1:16">
      <c r="A96" s="94">
        <v>5</v>
      </c>
      <c r="B96" s="123" t="s">
        <v>178</v>
      </c>
      <c r="C96" s="26" t="s">
        <v>164</v>
      </c>
      <c r="D96" s="124">
        <v>10</v>
      </c>
      <c r="E96" s="28">
        <v>1</v>
      </c>
      <c r="F96" s="27">
        <v>62</v>
      </c>
      <c r="G96" s="28">
        <v>19.600000000000001</v>
      </c>
      <c r="H96" s="28">
        <v>644</v>
      </c>
      <c r="I96" s="27">
        <v>0</v>
      </c>
      <c r="J96" s="27">
        <v>0.7</v>
      </c>
      <c r="K96" s="27">
        <v>0.26</v>
      </c>
      <c r="L96" s="27">
        <v>0.5</v>
      </c>
      <c r="M96" s="27">
        <v>880</v>
      </c>
      <c r="N96" s="27">
        <v>500</v>
      </c>
      <c r="O96" s="27">
        <v>35</v>
      </c>
      <c r="P96" s="27">
        <v>1</v>
      </c>
    </row>
    <row r="97" spans="1:17">
      <c r="A97" s="94">
        <v>5</v>
      </c>
      <c r="B97" s="122" t="s">
        <v>142</v>
      </c>
      <c r="C97" s="26" t="s">
        <v>25</v>
      </c>
      <c r="D97" s="109">
        <v>30</v>
      </c>
      <c r="E97" s="22">
        <v>8</v>
      </c>
      <c r="F97" s="22">
        <v>0.25</v>
      </c>
      <c r="G97" s="22">
        <v>53</v>
      </c>
      <c r="H97" s="22">
        <v>270</v>
      </c>
      <c r="I97" s="22">
        <v>0.2</v>
      </c>
      <c r="J97" s="22">
        <v>4</v>
      </c>
      <c r="K97" s="22">
        <v>0</v>
      </c>
      <c r="L97" s="22">
        <v>0</v>
      </c>
      <c r="M97" s="22">
        <v>38</v>
      </c>
      <c r="N97" s="22">
        <v>130</v>
      </c>
      <c r="O97" s="22">
        <v>26</v>
      </c>
      <c r="P97" s="22">
        <v>2.5</v>
      </c>
    </row>
    <row r="98" spans="1:17">
      <c r="A98" s="94">
        <v>5</v>
      </c>
      <c r="B98" s="122" t="s">
        <v>91</v>
      </c>
      <c r="C98" s="19" t="s">
        <v>74</v>
      </c>
      <c r="D98" s="124">
        <v>200</v>
      </c>
      <c r="E98" s="28">
        <v>2.04</v>
      </c>
      <c r="F98" s="27">
        <v>1.77</v>
      </c>
      <c r="G98" s="28">
        <v>8.7899999999999991</v>
      </c>
      <c r="H98" s="28">
        <v>59.26</v>
      </c>
      <c r="I98" s="27">
        <v>0.03</v>
      </c>
      <c r="J98" s="27">
        <v>0.79</v>
      </c>
      <c r="K98" s="27">
        <v>0.01</v>
      </c>
      <c r="L98" s="27">
        <v>0</v>
      </c>
      <c r="M98" s="27">
        <v>76.11</v>
      </c>
      <c r="N98" s="27">
        <v>62.28</v>
      </c>
      <c r="O98" s="27">
        <v>10.67</v>
      </c>
      <c r="P98" s="27">
        <v>0.24</v>
      </c>
    </row>
    <row r="99" spans="1:17">
      <c r="B99" s="122"/>
      <c r="C99" s="19" t="s">
        <v>194</v>
      </c>
      <c r="D99" s="123">
        <v>150</v>
      </c>
      <c r="E99" s="21">
        <v>0.93333333333333324</v>
      </c>
      <c r="F99" s="22">
        <v>0.13333333333333336</v>
      </c>
      <c r="G99" s="21">
        <v>9.5333333333333332</v>
      </c>
      <c r="H99" s="21">
        <v>45</v>
      </c>
      <c r="I99" s="22">
        <v>3.9999999999999994E-2</v>
      </c>
      <c r="J99" s="22">
        <v>10</v>
      </c>
      <c r="K99" s="22">
        <v>0</v>
      </c>
      <c r="L99" s="22">
        <v>1.1333333333333333</v>
      </c>
      <c r="M99" s="22">
        <v>20</v>
      </c>
      <c r="N99" s="22">
        <v>34</v>
      </c>
      <c r="O99" s="22">
        <v>16</v>
      </c>
      <c r="P99" s="22">
        <v>0.6</v>
      </c>
    </row>
    <row r="100" spans="1:17">
      <c r="A100" s="94">
        <v>5</v>
      </c>
      <c r="B100" s="123"/>
      <c r="C100" s="123" t="s">
        <v>19</v>
      </c>
      <c r="D100" s="112">
        <f>SUM(D95:D99)</f>
        <v>590</v>
      </c>
      <c r="E100" s="125">
        <f>SUM(E95:E98)</f>
        <v>16.34</v>
      </c>
      <c r="F100" s="123">
        <f t="shared" ref="F100:P100" si="18">SUM(F97:F98)</f>
        <v>2.02</v>
      </c>
      <c r="G100" s="125">
        <f t="shared" si="18"/>
        <v>61.79</v>
      </c>
      <c r="H100" s="125">
        <f t="shared" si="18"/>
        <v>329.26</v>
      </c>
      <c r="I100" s="123">
        <f t="shared" si="18"/>
        <v>0.23</v>
      </c>
      <c r="J100" s="123">
        <f t="shared" si="18"/>
        <v>4.79</v>
      </c>
      <c r="K100" s="123">
        <f t="shared" si="18"/>
        <v>0.01</v>
      </c>
      <c r="L100" s="123">
        <f t="shared" si="18"/>
        <v>0</v>
      </c>
      <c r="M100" s="123">
        <f t="shared" si="18"/>
        <v>114.11</v>
      </c>
      <c r="N100" s="123">
        <f t="shared" si="18"/>
        <v>192.28</v>
      </c>
      <c r="O100" s="123">
        <f t="shared" si="18"/>
        <v>36.67</v>
      </c>
      <c r="P100" s="123">
        <f t="shared" si="18"/>
        <v>2.74</v>
      </c>
    </row>
    <row r="101" spans="1:17">
      <c r="A101" s="94">
        <v>5</v>
      </c>
      <c r="B101" s="144" t="s">
        <v>20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</row>
    <row r="102" spans="1:17">
      <c r="A102" s="94">
        <v>5</v>
      </c>
      <c r="B102" s="20" t="s">
        <v>230</v>
      </c>
      <c r="C102" s="23" t="s">
        <v>231</v>
      </c>
      <c r="D102" s="108">
        <v>100</v>
      </c>
      <c r="E102" s="127">
        <v>4.7</v>
      </c>
      <c r="F102" s="127">
        <v>9.5</v>
      </c>
      <c r="G102" s="127">
        <v>7.13</v>
      </c>
      <c r="H102" s="127">
        <v>132.80000000000001</v>
      </c>
      <c r="I102" s="127">
        <v>0.02</v>
      </c>
      <c r="J102" s="127">
        <v>8.2100000000000009</v>
      </c>
      <c r="K102" s="127">
        <v>0.04</v>
      </c>
      <c r="L102" s="127">
        <v>2.36</v>
      </c>
      <c r="M102" s="127">
        <v>161.97</v>
      </c>
      <c r="N102" s="127">
        <v>109.93</v>
      </c>
      <c r="O102" s="127">
        <v>23.07</v>
      </c>
      <c r="P102" s="127">
        <v>1.28</v>
      </c>
    </row>
    <row r="103" spans="1:17">
      <c r="A103" s="94">
        <v>5</v>
      </c>
      <c r="B103" s="20" t="s">
        <v>196</v>
      </c>
      <c r="C103" s="19" t="s">
        <v>195</v>
      </c>
      <c r="D103" s="113">
        <v>250</v>
      </c>
      <c r="E103" s="22">
        <v>3.5</v>
      </c>
      <c r="F103" s="22">
        <v>3.3</v>
      </c>
      <c r="G103" s="22">
        <v>7.5</v>
      </c>
      <c r="H103" s="22">
        <v>71.900000000000006</v>
      </c>
      <c r="I103" s="22">
        <v>0.05</v>
      </c>
      <c r="J103" s="22">
        <v>3.2</v>
      </c>
      <c r="K103" s="22">
        <v>0</v>
      </c>
      <c r="L103" s="22">
        <v>0.15</v>
      </c>
      <c r="M103" s="22">
        <v>20.399999999999999</v>
      </c>
      <c r="N103" s="22">
        <v>83.5</v>
      </c>
      <c r="O103" s="22">
        <v>23</v>
      </c>
      <c r="P103" s="22">
        <v>1.6</v>
      </c>
    </row>
    <row r="104" spans="1:17">
      <c r="A104" s="94">
        <v>5</v>
      </c>
      <c r="B104" s="24" t="s">
        <v>233</v>
      </c>
      <c r="C104" s="86" t="s">
        <v>232</v>
      </c>
      <c r="D104" s="114">
        <v>130</v>
      </c>
      <c r="E104" s="126">
        <v>14.2</v>
      </c>
      <c r="F104" s="126">
        <v>4.0999999999999996</v>
      </c>
      <c r="G104" s="126">
        <v>2.2999999999999998</v>
      </c>
      <c r="H104" s="126">
        <v>105.6</v>
      </c>
      <c r="I104" s="126">
        <v>0.1</v>
      </c>
      <c r="J104" s="126">
        <v>1.1000000000000001</v>
      </c>
      <c r="K104" s="126">
        <v>0</v>
      </c>
      <c r="L104" s="126">
        <v>1.9</v>
      </c>
      <c r="M104" s="126">
        <v>48</v>
      </c>
      <c r="N104" s="126">
        <v>224.9</v>
      </c>
      <c r="O104" s="126">
        <v>57.1</v>
      </c>
      <c r="P104" s="64">
        <v>1</v>
      </c>
    </row>
    <row r="105" spans="1:17" ht="15.75">
      <c r="A105" s="94">
        <v>5</v>
      </c>
      <c r="B105" s="122" t="s">
        <v>98</v>
      </c>
      <c r="C105" s="23" t="s">
        <v>63</v>
      </c>
      <c r="D105" s="123">
        <v>180</v>
      </c>
      <c r="E105" s="76">
        <v>2.04</v>
      </c>
      <c r="F105" s="77">
        <v>3.2</v>
      </c>
      <c r="G105" s="76">
        <v>13.63</v>
      </c>
      <c r="H105" s="76">
        <v>91.49</v>
      </c>
      <c r="I105" s="77">
        <v>0.02</v>
      </c>
      <c r="J105" s="77">
        <v>0.09</v>
      </c>
      <c r="K105" s="77">
        <v>12.11</v>
      </c>
      <c r="L105" s="77">
        <v>0.12</v>
      </c>
      <c r="M105" s="77">
        <v>24.65</v>
      </c>
      <c r="N105" s="77">
        <v>18.5</v>
      </c>
      <c r="O105" s="77">
        <v>57.73</v>
      </c>
      <c r="P105" s="77">
        <v>0.67</v>
      </c>
    </row>
    <row r="106" spans="1:17" ht="13.5" customHeight="1">
      <c r="A106" s="94">
        <v>5</v>
      </c>
      <c r="B106" s="122" t="s">
        <v>94</v>
      </c>
      <c r="C106" s="19" t="s">
        <v>81</v>
      </c>
      <c r="D106" s="124">
        <v>200</v>
      </c>
      <c r="E106" s="65">
        <v>0.14000000000000001</v>
      </c>
      <c r="F106" s="64">
        <v>0.05</v>
      </c>
      <c r="G106" s="65">
        <v>16.440000000000001</v>
      </c>
      <c r="H106" s="65">
        <v>66.790000000000006</v>
      </c>
      <c r="I106" s="64">
        <v>0</v>
      </c>
      <c r="J106" s="64">
        <v>0</v>
      </c>
      <c r="K106" s="64">
        <v>9.65</v>
      </c>
      <c r="L106" s="64">
        <v>0.08</v>
      </c>
      <c r="M106" s="64">
        <v>6.89</v>
      </c>
      <c r="N106" s="64">
        <v>2.89</v>
      </c>
      <c r="O106" s="64">
        <v>3.69</v>
      </c>
      <c r="P106" s="64">
        <v>0.24</v>
      </c>
    </row>
    <row r="107" spans="1:17" ht="15.75" customHeight="1">
      <c r="A107" s="94">
        <v>5</v>
      </c>
      <c r="B107" s="24" t="s">
        <v>82</v>
      </c>
      <c r="C107" s="23" t="s">
        <v>21</v>
      </c>
      <c r="D107" s="109">
        <v>40</v>
      </c>
      <c r="E107" s="93">
        <v>7.6666666666666661</v>
      </c>
      <c r="F107" s="93">
        <v>0.66666666666666674</v>
      </c>
      <c r="G107" s="93">
        <v>49.333333333333336</v>
      </c>
      <c r="H107" s="93">
        <v>235</v>
      </c>
      <c r="I107" s="93">
        <v>0</v>
      </c>
      <c r="J107" s="93">
        <v>0</v>
      </c>
      <c r="K107" s="93">
        <v>0</v>
      </c>
      <c r="L107" s="93">
        <v>1</v>
      </c>
      <c r="M107" s="93">
        <v>20</v>
      </c>
      <c r="N107" s="93">
        <v>65</v>
      </c>
      <c r="O107" s="93">
        <v>14.000000000000002</v>
      </c>
      <c r="P107" s="93">
        <v>1</v>
      </c>
    </row>
    <row r="108" spans="1:17" ht="15.75" customHeight="1">
      <c r="A108" s="94">
        <v>5</v>
      </c>
      <c r="B108" s="24" t="s">
        <v>83</v>
      </c>
      <c r="C108" s="23" t="s">
        <v>22</v>
      </c>
      <c r="D108" s="109">
        <v>50</v>
      </c>
      <c r="E108" s="91">
        <v>6.5</v>
      </c>
      <c r="F108" s="92">
        <v>1.25</v>
      </c>
      <c r="G108" s="91">
        <v>39.5</v>
      </c>
      <c r="H108" s="91">
        <v>198</v>
      </c>
      <c r="I108" s="92">
        <v>0.25</v>
      </c>
      <c r="J108" s="92">
        <v>0</v>
      </c>
      <c r="K108" s="92">
        <v>0</v>
      </c>
      <c r="L108" s="92">
        <v>1.5</v>
      </c>
      <c r="M108" s="92">
        <v>28.999999999999996</v>
      </c>
      <c r="N108" s="92">
        <v>150</v>
      </c>
      <c r="O108" s="92">
        <v>47</v>
      </c>
      <c r="P108" s="92">
        <v>4</v>
      </c>
    </row>
    <row r="109" spans="1:17">
      <c r="A109" s="94">
        <v>5</v>
      </c>
      <c r="B109" s="24"/>
      <c r="C109" s="24" t="s">
        <v>19</v>
      </c>
      <c r="D109" s="109">
        <f>SUM(D102:D108)</f>
        <v>950</v>
      </c>
      <c r="E109" s="68">
        <f t="shared" ref="E109:P109" si="19">SUM(E104:E108)+E102+E103</f>
        <v>38.74666666666667</v>
      </c>
      <c r="F109" s="68">
        <f t="shared" si="19"/>
        <v>22.066666666666666</v>
      </c>
      <c r="G109" s="68">
        <f t="shared" si="19"/>
        <v>135.83333333333334</v>
      </c>
      <c r="H109" s="68">
        <f t="shared" si="19"/>
        <v>901.58</v>
      </c>
      <c r="I109" s="68">
        <f t="shared" si="19"/>
        <v>0.44</v>
      </c>
      <c r="J109" s="68">
        <f t="shared" si="19"/>
        <v>12.600000000000001</v>
      </c>
      <c r="K109" s="68">
        <f t="shared" si="19"/>
        <v>21.799999999999997</v>
      </c>
      <c r="L109" s="68">
        <f t="shared" si="19"/>
        <v>7.1099999999999994</v>
      </c>
      <c r="M109" s="68">
        <f t="shared" si="19"/>
        <v>310.90999999999997</v>
      </c>
      <c r="N109" s="68">
        <f t="shared" si="19"/>
        <v>654.72</v>
      </c>
      <c r="O109" s="68">
        <f t="shared" si="19"/>
        <v>225.59</v>
      </c>
      <c r="P109" s="68">
        <f t="shared" si="19"/>
        <v>9.7899999999999991</v>
      </c>
    </row>
    <row r="110" spans="1:17">
      <c r="A110" s="94">
        <v>5</v>
      </c>
      <c r="B110" s="144" t="s">
        <v>23</v>
      </c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</row>
    <row r="111" spans="1:17">
      <c r="A111" s="94">
        <v>5</v>
      </c>
      <c r="B111" s="24" t="s">
        <v>145</v>
      </c>
      <c r="C111" s="26" t="s">
        <v>160</v>
      </c>
      <c r="D111" s="108">
        <v>210</v>
      </c>
      <c r="E111" s="131">
        <v>12.6</v>
      </c>
      <c r="F111" s="131">
        <v>6.2</v>
      </c>
      <c r="G111" s="131">
        <v>12.5</v>
      </c>
      <c r="H111" s="131">
        <v>156.19999999999999</v>
      </c>
      <c r="I111" s="131">
        <v>0.04</v>
      </c>
      <c r="J111" s="131">
        <v>0.28000000000000003</v>
      </c>
      <c r="K111" s="131">
        <v>0.05</v>
      </c>
      <c r="L111" s="131">
        <v>0.25</v>
      </c>
      <c r="M111" s="131">
        <v>102.2</v>
      </c>
      <c r="N111" s="131">
        <v>128.69999999999999</v>
      </c>
      <c r="O111" s="131">
        <v>16.2</v>
      </c>
      <c r="P111" s="131">
        <v>0.3</v>
      </c>
      <c r="Q111" s="94" t="s">
        <v>71</v>
      </c>
    </row>
    <row r="112" spans="1:17">
      <c r="A112" s="94">
        <v>5</v>
      </c>
      <c r="B112" s="122" t="s">
        <v>88</v>
      </c>
      <c r="C112" s="26" t="s">
        <v>89</v>
      </c>
      <c r="D112" s="124">
        <v>200</v>
      </c>
      <c r="E112" s="65">
        <v>0.33</v>
      </c>
      <c r="F112" s="64">
        <v>0.05</v>
      </c>
      <c r="G112" s="65">
        <v>16.010000000000002</v>
      </c>
      <c r="H112" s="65">
        <v>65.760000000000005</v>
      </c>
      <c r="I112" s="64">
        <v>0</v>
      </c>
      <c r="J112" s="64">
        <v>0.01</v>
      </c>
      <c r="K112" s="64">
        <v>0.34</v>
      </c>
      <c r="L112" s="64">
        <v>0.25</v>
      </c>
      <c r="M112" s="64">
        <v>16.239999999999998</v>
      </c>
      <c r="N112" s="64">
        <v>8.73</v>
      </c>
      <c r="O112" s="64">
        <v>11.72</v>
      </c>
      <c r="P112" s="64">
        <v>0.35</v>
      </c>
    </row>
    <row r="113" spans="1:16">
      <c r="A113" s="94">
        <v>5</v>
      </c>
      <c r="B113" s="24"/>
      <c r="C113" s="24" t="s">
        <v>19</v>
      </c>
      <c r="D113" s="109">
        <f t="shared" ref="D113:P113" si="20">SUM(D111:D112)</f>
        <v>410</v>
      </c>
      <c r="E113" s="68">
        <f t="shared" si="20"/>
        <v>12.93</v>
      </c>
      <c r="F113" s="20">
        <f t="shared" si="20"/>
        <v>6.25</v>
      </c>
      <c r="G113" s="68">
        <f t="shared" si="20"/>
        <v>28.51</v>
      </c>
      <c r="H113" s="68">
        <f t="shared" si="20"/>
        <v>221.95999999999998</v>
      </c>
      <c r="I113" s="20">
        <f t="shared" si="20"/>
        <v>0.04</v>
      </c>
      <c r="J113" s="20">
        <f t="shared" si="20"/>
        <v>0.29000000000000004</v>
      </c>
      <c r="K113" s="20">
        <f t="shared" si="20"/>
        <v>0.39</v>
      </c>
      <c r="L113" s="20">
        <f t="shared" si="20"/>
        <v>0.5</v>
      </c>
      <c r="M113" s="20">
        <f t="shared" si="20"/>
        <v>118.44</v>
      </c>
      <c r="N113" s="20">
        <f t="shared" si="20"/>
        <v>137.42999999999998</v>
      </c>
      <c r="O113" s="20">
        <f t="shared" si="20"/>
        <v>27.92</v>
      </c>
      <c r="P113" s="20">
        <f t="shared" si="20"/>
        <v>0.64999999999999991</v>
      </c>
    </row>
    <row r="114" spans="1:16">
      <c r="A114" s="94">
        <v>5</v>
      </c>
      <c r="B114" s="24"/>
      <c r="C114" s="24" t="s">
        <v>34</v>
      </c>
      <c r="D114" s="109"/>
      <c r="E114" s="68">
        <f t="shared" ref="E114:P114" si="21">E100+E109+E113</f>
        <v>68.01666666666668</v>
      </c>
      <c r="F114" s="20">
        <f t="shared" si="21"/>
        <v>30.336666666666666</v>
      </c>
      <c r="G114" s="68">
        <f t="shared" si="21"/>
        <v>226.13333333333333</v>
      </c>
      <c r="H114" s="68">
        <f t="shared" si="21"/>
        <v>1452.8000000000002</v>
      </c>
      <c r="I114" s="20">
        <f t="shared" si="21"/>
        <v>0.71000000000000008</v>
      </c>
      <c r="J114" s="20">
        <f t="shared" si="21"/>
        <v>17.68</v>
      </c>
      <c r="K114" s="20">
        <f t="shared" si="21"/>
        <v>22.2</v>
      </c>
      <c r="L114" s="20">
        <f t="shared" si="21"/>
        <v>7.6099999999999994</v>
      </c>
      <c r="M114" s="20">
        <f t="shared" si="21"/>
        <v>543.46</v>
      </c>
      <c r="N114" s="20">
        <f t="shared" si="21"/>
        <v>984.43</v>
      </c>
      <c r="O114" s="20">
        <f t="shared" si="21"/>
        <v>290.18</v>
      </c>
      <c r="P114" s="20">
        <f t="shared" si="21"/>
        <v>13.18</v>
      </c>
    </row>
    <row r="115" spans="1:16">
      <c r="A115" s="94">
        <v>6</v>
      </c>
      <c r="B115" s="144" t="s">
        <v>17</v>
      </c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</row>
    <row r="116" spans="1:16" ht="28.5">
      <c r="A116" s="94">
        <v>6</v>
      </c>
      <c r="B116" s="122" t="s">
        <v>95</v>
      </c>
      <c r="C116" s="19" t="s">
        <v>33</v>
      </c>
      <c r="D116" s="124">
        <v>200</v>
      </c>
      <c r="E116" s="28">
        <v>5.3</v>
      </c>
      <c r="F116" s="27">
        <v>4.8</v>
      </c>
      <c r="G116" s="28">
        <v>19.100000000000001</v>
      </c>
      <c r="H116" s="28">
        <v>140.4</v>
      </c>
      <c r="I116" s="27">
        <v>0.03</v>
      </c>
      <c r="J116" s="27">
        <v>0.03</v>
      </c>
      <c r="K116" s="27">
        <v>0.03</v>
      </c>
      <c r="L116" s="27">
        <v>0.47</v>
      </c>
      <c r="M116" s="27">
        <v>84</v>
      </c>
      <c r="N116" s="27">
        <v>66.7</v>
      </c>
      <c r="O116" s="27">
        <v>7.3</v>
      </c>
      <c r="P116" s="27">
        <v>0.5</v>
      </c>
    </row>
    <row r="117" spans="1:16" ht="28.5">
      <c r="A117" s="94">
        <v>6</v>
      </c>
      <c r="B117" s="122"/>
      <c r="C117" s="26" t="s">
        <v>234</v>
      </c>
      <c r="D117" s="123">
        <v>40</v>
      </c>
      <c r="E117" s="21">
        <v>4</v>
      </c>
      <c r="F117" s="22">
        <v>12</v>
      </c>
      <c r="G117" s="21">
        <v>29.500000000000004</v>
      </c>
      <c r="H117" s="21">
        <v>242</v>
      </c>
      <c r="I117" s="22">
        <v>1</v>
      </c>
      <c r="J117" s="22">
        <v>2.5</v>
      </c>
      <c r="K117" s="22">
        <v>1</v>
      </c>
      <c r="L117" s="22">
        <v>1.5</v>
      </c>
      <c r="M117" s="22">
        <v>18.25</v>
      </c>
      <c r="N117" s="22">
        <v>63.749999999999993</v>
      </c>
      <c r="O117" s="22">
        <v>262.5</v>
      </c>
      <c r="P117" s="22">
        <v>4.5</v>
      </c>
    </row>
    <row r="118" spans="1:16">
      <c r="A118" s="94">
        <v>6</v>
      </c>
      <c r="B118" s="24" t="s">
        <v>78</v>
      </c>
      <c r="C118" s="19" t="s">
        <v>29</v>
      </c>
      <c r="D118" s="108">
        <v>200</v>
      </c>
      <c r="E118" s="65">
        <v>0.04</v>
      </c>
      <c r="F118" s="64">
        <v>0.01</v>
      </c>
      <c r="G118" s="65">
        <v>7.5</v>
      </c>
      <c r="H118" s="65">
        <v>30.23</v>
      </c>
      <c r="I118" s="64">
        <v>0</v>
      </c>
      <c r="J118" s="64">
        <v>0</v>
      </c>
      <c r="K118" s="64">
        <v>0.02</v>
      </c>
      <c r="L118" s="64">
        <v>0</v>
      </c>
      <c r="M118" s="64">
        <v>5.55</v>
      </c>
      <c r="N118" s="64">
        <v>0.7</v>
      </c>
      <c r="O118" s="64">
        <v>1.4</v>
      </c>
      <c r="P118" s="64">
        <v>0.14000000000000001</v>
      </c>
    </row>
    <row r="119" spans="1:16">
      <c r="A119" s="94">
        <v>6</v>
      </c>
      <c r="B119" s="24" t="s">
        <v>163</v>
      </c>
      <c r="C119" s="26" t="s">
        <v>18</v>
      </c>
      <c r="D119" s="109">
        <v>200</v>
      </c>
      <c r="E119" s="21">
        <v>5.8</v>
      </c>
      <c r="F119" s="22">
        <v>6.4</v>
      </c>
      <c r="G119" s="21">
        <v>9.4</v>
      </c>
      <c r="H119" s="21">
        <v>121.8</v>
      </c>
      <c r="I119" s="22">
        <v>0.1</v>
      </c>
      <c r="J119" s="22">
        <v>2.6</v>
      </c>
      <c r="K119" s="22">
        <v>0</v>
      </c>
      <c r="L119" s="22">
        <v>0</v>
      </c>
      <c r="M119" s="22">
        <v>240</v>
      </c>
      <c r="N119" s="22">
        <v>180</v>
      </c>
      <c r="O119" s="22">
        <v>28</v>
      </c>
      <c r="P119" s="22">
        <v>0.2</v>
      </c>
    </row>
    <row r="120" spans="1:16">
      <c r="A120" s="94">
        <v>6</v>
      </c>
      <c r="B120" s="24"/>
      <c r="C120" s="20" t="s">
        <v>19</v>
      </c>
      <c r="D120" s="112">
        <f t="shared" ref="D120:P120" si="22">SUM(D116:D119)</f>
        <v>640</v>
      </c>
      <c r="E120" s="68">
        <f t="shared" si="22"/>
        <v>15.14</v>
      </c>
      <c r="F120" s="20">
        <f t="shared" si="22"/>
        <v>23.21</v>
      </c>
      <c r="G120" s="68">
        <f t="shared" si="22"/>
        <v>65.500000000000014</v>
      </c>
      <c r="H120" s="68">
        <f t="shared" si="22"/>
        <v>534.42999999999995</v>
      </c>
      <c r="I120" s="20">
        <f t="shared" si="22"/>
        <v>1.1300000000000001</v>
      </c>
      <c r="J120" s="20">
        <f t="shared" si="22"/>
        <v>5.13</v>
      </c>
      <c r="K120" s="20">
        <f t="shared" si="22"/>
        <v>1.05</v>
      </c>
      <c r="L120" s="20">
        <f t="shared" si="22"/>
        <v>1.97</v>
      </c>
      <c r="M120" s="20">
        <f t="shared" si="22"/>
        <v>347.8</v>
      </c>
      <c r="N120" s="20">
        <f t="shared" si="22"/>
        <v>311.14999999999998</v>
      </c>
      <c r="O120" s="20">
        <f t="shared" si="22"/>
        <v>299.2</v>
      </c>
      <c r="P120" s="20">
        <f t="shared" si="22"/>
        <v>5.34</v>
      </c>
    </row>
    <row r="121" spans="1:16">
      <c r="A121" s="94">
        <v>6</v>
      </c>
      <c r="B121" s="144" t="s">
        <v>20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</row>
    <row r="122" spans="1:16" ht="16.5" customHeight="1">
      <c r="A122" s="94">
        <v>6</v>
      </c>
      <c r="B122" s="122" t="s">
        <v>186</v>
      </c>
      <c r="C122" s="19" t="s">
        <v>235</v>
      </c>
      <c r="D122" s="123">
        <v>100</v>
      </c>
      <c r="E122" s="25">
        <v>1.1000000000000001</v>
      </c>
      <c r="F122" s="70">
        <v>0.1</v>
      </c>
      <c r="G122" s="25">
        <v>3.5</v>
      </c>
      <c r="H122" s="25">
        <v>19.3</v>
      </c>
      <c r="I122" s="70">
        <v>0.01</v>
      </c>
      <c r="J122" s="70">
        <v>15</v>
      </c>
      <c r="K122" s="70">
        <v>0</v>
      </c>
      <c r="L122" s="70">
        <v>0.7</v>
      </c>
      <c r="M122" s="70">
        <v>10</v>
      </c>
      <c r="N122" s="70">
        <v>35</v>
      </c>
      <c r="O122" s="70">
        <v>15</v>
      </c>
      <c r="P122" s="70">
        <v>0.8</v>
      </c>
    </row>
    <row r="123" spans="1:16">
      <c r="A123" s="94">
        <v>6</v>
      </c>
      <c r="B123" s="61" t="s">
        <v>80</v>
      </c>
      <c r="C123" s="29" t="s">
        <v>55</v>
      </c>
      <c r="D123" s="108">
        <v>250</v>
      </c>
      <c r="E123" s="71">
        <v>2.19</v>
      </c>
      <c r="F123" s="72">
        <v>2.1079999999999997</v>
      </c>
      <c r="G123" s="71">
        <v>6.6139999999999999</v>
      </c>
      <c r="H123" s="71">
        <v>59.3</v>
      </c>
      <c r="I123" s="72">
        <v>0</v>
      </c>
      <c r="J123" s="72">
        <v>9.0999999999999998E-2</v>
      </c>
      <c r="K123" s="72">
        <v>2.33</v>
      </c>
      <c r="L123" s="72">
        <v>0.97</v>
      </c>
      <c r="M123" s="72">
        <v>17.07</v>
      </c>
      <c r="N123" s="72">
        <v>14.23</v>
      </c>
      <c r="O123" s="72">
        <v>35.239999999999995</v>
      </c>
      <c r="P123" s="72">
        <v>0.82</v>
      </c>
    </row>
    <row r="124" spans="1:16" ht="15.75" customHeight="1">
      <c r="A124" s="94">
        <v>6</v>
      </c>
      <c r="B124" s="122" t="s">
        <v>139</v>
      </c>
      <c r="C124" s="26" t="s">
        <v>140</v>
      </c>
      <c r="D124" s="109">
        <v>280</v>
      </c>
      <c r="E124" s="64">
        <v>7</v>
      </c>
      <c r="F124" s="64">
        <v>10</v>
      </c>
      <c r="G124" s="64">
        <v>18</v>
      </c>
      <c r="H124" s="64">
        <v>190</v>
      </c>
      <c r="I124" s="66">
        <v>0.1</v>
      </c>
      <c r="J124" s="66">
        <v>6.1</v>
      </c>
      <c r="K124" s="66">
        <v>0</v>
      </c>
      <c r="L124" s="66">
        <v>4.5</v>
      </c>
      <c r="M124" s="66">
        <v>49</v>
      </c>
      <c r="N124" s="66">
        <v>239</v>
      </c>
      <c r="O124" s="66">
        <v>62.5</v>
      </c>
      <c r="P124" s="66">
        <v>2.5</v>
      </c>
    </row>
    <row r="125" spans="1:16" ht="16.5" customHeight="1">
      <c r="A125" s="94">
        <v>6</v>
      </c>
      <c r="B125" s="122" t="s">
        <v>189</v>
      </c>
      <c r="C125" s="26" t="s">
        <v>188</v>
      </c>
      <c r="D125" s="124">
        <v>200</v>
      </c>
      <c r="E125" s="64">
        <v>0</v>
      </c>
      <c r="F125" s="64">
        <v>0.01</v>
      </c>
      <c r="G125" s="64">
        <v>7.54</v>
      </c>
      <c r="H125" s="64">
        <v>30.2</v>
      </c>
      <c r="I125" s="64">
        <v>0.01</v>
      </c>
      <c r="J125" s="64">
        <v>0.01</v>
      </c>
      <c r="K125" s="64">
        <v>0.09</v>
      </c>
      <c r="L125" s="64">
        <v>0</v>
      </c>
      <c r="M125" s="64">
        <v>0.23</v>
      </c>
      <c r="N125" s="64">
        <v>0.01</v>
      </c>
      <c r="O125" s="64">
        <v>0</v>
      </c>
      <c r="P125" s="64">
        <v>0.13</v>
      </c>
    </row>
    <row r="126" spans="1:16" ht="17.25" customHeight="1">
      <c r="A126" s="94">
        <v>6</v>
      </c>
      <c r="B126" s="24" t="s">
        <v>82</v>
      </c>
      <c r="C126" s="23" t="s">
        <v>21</v>
      </c>
      <c r="D126" s="109">
        <v>40</v>
      </c>
      <c r="E126" s="90">
        <v>7.6666666666666661</v>
      </c>
      <c r="F126" s="90">
        <v>0.66666666666666674</v>
      </c>
      <c r="G126" s="90">
        <v>49.333333333333336</v>
      </c>
      <c r="H126" s="90">
        <v>235</v>
      </c>
      <c r="I126" s="90">
        <v>0</v>
      </c>
      <c r="J126" s="90">
        <v>0</v>
      </c>
      <c r="K126" s="90">
        <v>0</v>
      </c>
      <c r="L126" s="90">
        <v>1</v>
      </c>
      <c r="M126" s="90">
        <v>20</v>
      </c>
      <c r="N126" s="90">
        <v>65</v>
      </c>
      <c r="O126" s="90">
        <v>14.000000000000002</v>
      </c>
      <c r="P126" s="90">
        <v>1</v>
      </c>
    </row>
    <row r="127" spans="1:16" ht="14.25" customHeight="1">
      <c r="A127" s="94">
        <v>6</v>
      </c>
      <c r="B127" s="24" t="s">
        <v>83</v>
      </c>
      <c r="C127" s="23" t="s">
        <v>22</v>
      </c>
      <c r="D127" s="109">
        <v>50</v>
      </c>
      <c r="E127" s="28">
        <v>6.5</v>
      </c>
      <c r="F127" s="27">
        <v>1.25</v>
      </c>
      <c r="G127" s="28">
        <v>39.5</v>
      </c>
      <c r="H127" s="28">
        <v>198</v>
      </c>
      <c r="I127" s="27">
        <v>0.25</v>
      </c>
      <c r="J127" s="27">
        <v>0</v>
      </c>
      <c r="K127" s="27">
        <v>0</v>
      </c>
      <c r="L127" s="27">
        <v>1.5</v>
      </c>
      <c r="M127" s="27">
        <v>28.999999999999996</v>
      </c>
      <c r="N127" s="27">
        <v>150</v>
      </c>
      <c r="O127" s="27">
        <v>47</v>
      </c>
      <c r="P127" s="27">
        <v>4</v>
      </c>
    </row>
    <row r="128" spans="1:16">
      <c r="A128" s="94">
        <v>6</v>
      </c>
      <c r="B128" s="24"/>
      <c r="C128" s="24" t="s">
        <v>19</v>
      </c>
      <c r="D128" s="109">
        <f>SUM(D122:D127)</f>
        <v>920</v>
      </c>
      <c r="E128" s="68">
        <f t="shared" ref="E128:P128" si="23">E122+E123+E124+E125+E126+E127</f>
        <v>24.456666666666663</v>
      </c>
      <c r="F128" s="68">
        <f t="shared" si="23"/>
        <v>14.134666666666666</v>
      </c>
      <c r="G128" s="68">
        <f t="shared" si="23"/>
        <v>124.48733333333334</v>
      </c>
      <c r="H128" s="68">
        <f t="shared" si="23"/>
        <v>731.8</v>
      </c>
      <c r="I128" s="68">
        <f t="shared" si="23"/>
        <v>0.37</v>
      </c>
      <c r="J128" s="68">
        <f t="shared" si="23"/>
        <v>21.201000000000001</v>
      </c>
      <c r="K128" s="68">
        <f t="shared" si="23"/>
        <v>2.42</v>
      </c>
      <c r="L128" s="68">
        <f t="shared" si="23"/>
        <v>8.67</v>
      </c>
      <c r="M128" s="68">
        <f t="shared" si="23"/>
        <v>125.3</v>
      </c>
      <c r="N128" s="68">
        <f t="shared" si="23"/>
        <v>503.24</v>
      </c>
      <c r="O128" s="68">
        <f t="shared" si="23"/>
        <v>173.74</v>
      </c>
      <c r="P128" s="68">
        <f t="shared" si="23"/>
        <v>9.25</v>
      </c>
    </row>
    <row r="129" spans="1:16">
      <c r="A129" s="94">
        <v>6</v>
      </c>
      <c r="B129" s="144" t="s">
        <v>23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</row>
    <row r="130" spans="1:16">
      <c r="A130" s="94">
        <v>6</v>
      </c>
      <c r="B130" s="122" t="s">
        <v>141</v>
      </c>
      <c r="C130" s="26" t="s">
        <v>57</v>
      </c>
      <c r="D130" s="123" t="s">
        <v>251</v>
      </c>
      <c r="E130" s="21">
        <v>9</v>
      </c>
      <c r="F130" s="22">
        <v>7.8</v>
      </c>
      <c r="G130" s="21">
        <v>17.3</v>
      </c>
      <c r="H130" s="21">
        <v>179.8</v>
      </c>
      <c r="I130" s="22">
        <v>0.1</v>
      </c>
      <c r="J130" s="22">
        <v>1.7</v>
      </c>
      <c r="K130" s="22">
        <v>0.6</v>
      </c>
      <c r="L130" s="22">
        <v>1.1000000000000001</v>
      </c>
      <c r="M130" s="22">
        <v>232.8</v>
      </c>
      <c r="N130" s="22">
        <v>38.1</v>
      </c>
      <c r="O130" s="22">
        <v>146.6</v>
      </c>
      <c r="P130" s="22">
        <v>1.2</v>
      </c>
    </row>
    <row r="131" spans="1:16">
      <c r="A131" s="94">
        <v>6</v>
      </c>
      <c r="B131" s="122" t="s">
        <v>84</v>
      </c>
      <c r="C131" s="26" t="s">
        <v>58</v>
      </c>
      <c r="D131" s="123">
        <v>200</v>
      </c>
      <c r="E131" s="65">
        <v>0.08</v>
      </c>
      <c r="F131" s="64">
        <v>0.08</v>
      </c>
      <c r="G131" s="65">
        <v>13.94</v>
      </c>
      <c r="H131" s="65">
        <v>56.8</v>
      </c>
      <c r="I131" s="64">
        <v>0</v>
      </c>
      <c r="J131" s="64">
        <v>0.01</v>
      </c>
      <c r="K131" s="64">
        <v>0.45</v>
      </c>
      <c r="L131" s="64">
        <v>0.04</v>
      </c>
      <c r="M131" s="64">
        <v>7.09</v>
      </c>
      <c r="N131" s="64">
        <v>2.57</v>
      </c>
      <c r="O131" s="64">
        <v>2.2000000000000002</v>
      </c>
      <c r="P131" s="64">
        <v>0.48</v>
      </c>
    </row>
    <row r="132" spans="1:16">
      <c r="A132" s="94">
        <v>6</v>
      </c>
      <c r="B132" s="24"/>
      <c r="C132" s="24" t="s">
        <v>35</v>
      </c>
      <c r="D132" s="109">
        <v>300</v>
      </c>
      <c r="E132" s="68">
        <f t="shared" ref="E132:P132" si="24">E120+E128+E131</f>
        <v>39.676666666666662</v>
      </c>
      <c r="F132" s="20">
        <f t="shared" si="24"/>
        <v>37.424666666666667</v>
      </c>
      <c r="G132" s="68">
        <f t="shared" si="24"/>
        <v>203.92733333333337</v>
      </c>
      <c r="H132" s="68">
        <f t="shared" si="24"/>
        <v>1323.03</v>
      </c>
      <c r="I132" s="20">
        <f t="shared" si="24"/>
        <v>1.5</v>
      </c>
      <c r="J132" s="20">
        <f t="shared" si="24"/>
        <v>26.341000000000001</v>
      </c>
      <c r="K132" s="20">
        <f t="shared" si="24"/>
        <v>3.92</v>
      </c>
      <c r="L132" s="20">
        <f t="shared" si="24"/>
        <v>10.68</v>
      </c>
      <c r="M132" s="20">
        <f t="shared" si="24"/>
        <v>480.19</v>
      </c>
      <c r="N132" s="20">
        <f t="shared" si="24"/>
        <v>816.96</v>
      </c>
      <c r="O132" s="20">
        <f t="shared" si="24"/>
        <v>475.14</v>
      </c>
      <c r="P132" s="20">
        <f t="shared" si="24"/>
        <v>15.07</v>
      </c>
    </row>
    <row r="133" spans="1:16">
      <c r="A133" s="94">
        <v>7</v>
      </c>
      <c r="B133" s="144" t="s">
        <v>17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</row>
    <row r="134" spans="1:16">
      <c r="A134" s="94">
        <v>7</v>
      </c>
      <c r="B134" s="123" t="s">
        <v>97</v>
      </c>
      <c r="C134" s="19" t="s">
        <v>181</v>
      </c>
      <c r="D134" s="124">
        <v>200</v>
      </c>
      <c r="E134" s="22">
        <v>2.7</v>
      </c>
      <c r="F134" s="22">
        <v>4.7</v>
      </c>
      <c r="G134" s="22">
        <v>12.3</v>
      </c>
      <c r="H134" s="22">
        <v>105.5</v>
      </c>
      <c r="I134" s="22">
        <v>0.04</v>
      </c>
      <c r="J134" s="22">
        <v>2.98</v>
      </c>
      <c r="K134" s="22">
        <v>0.02</v>
      </c>
      <c r="L134" s="22">
        <v>1.1200000000000001</v>
      </c>
      <c r="M134" s="22">
        <v>60.4</v>
      </c>
      <c r="N134" s="22">
        <v>69</v>
      </c>
      <c r="O134" s="22">
        <v>12.7</v>
      </c>
      <c r="P134" s="22">
        <v>0.6</v>
      </c>
    </row>
    <row r="135" spans="1:16">
      <c r="A135" s="94">
        <v>7</v>
      </c>
      <c r="B135" s="122" t="s">
        <v>142</v>
      </c>
      <c r="C135" s="26" t="s">
        <v>25</v>
      </c>
      <c r="D135" s="109">
        <v>30</v>
      </c>
      <c r="E135" s="22">
        <v>8</v>
      </c>
      <c r="F135" s="22">
        <v>0.25</v>
      </c>
      <c r="G135" s="22">
        <v>53</v>
      </c>
      <c r="H135" s="22">
        <v>270</v>
      </c>
      <c r="I135" s="22">
        <v>0.2</v>
      </c>
      <c r="J135" s="22">
        <v>4</v>
      </c>
      <c r="K135" s="22">
        <v>0</v>
      </c>
      <c r="L135" s="22">
        <v>0</v>
      </c>
      <c r="M135" s="22">
        <v>38</v>
      </c>
      <c r="N135" s="22">
        <v>130</v>
      </c>
      <c r="O135" s="22">
        <v>26</v>
      </c>
      <c r="P135" s="22">
        <v>2.5</v>
      </c>
    </row>
    <row r="136" spans="1:16">
      <c r="A136" s="94">
        <v>7</v>
      </c>
      <c r="B136" s="122" t="s">
        <v>86</v>
      </c>
      <c r="C136" s="19" t="s">
        <v>60</v>
      </c>
      <c r="D136" s="124">
        <v>30</v>
      </c>
      <c r="E136" s="28">
        <v>9.3333333333333321</v>
      </c>
      <c r="F136" s="27">
        <v>6.0000000000000009</v>
      </c>
      <c r="G136" s="28">
        <v>22.333333333333332</v>
      </c>
      <c r="H136" s="28">
        <v>180.33333333333334</v>
      </c>
      <c r="I136" s="27">
        <v>0</v>
      </c>
      <c r="J136" s="27">
        <v>3.0000000000000004</v>
      </c>
      <c r="K136" s="27">
        <v>1.6666666666666667</v>
      </c>
      <c r="L136" s="27">
        <v>3.3333333333333335</v>
      </c>
      <c r="M136" s="27">
        <v>164</v>
      </c>
      <c r="N136" s="27">
        <v>17</v>
      </c>
      <c r="O136" s="27">
        <v>138</v>
      </c>
      <c r="P136" s="27">
        <v>1.6666666666666667</v>
      </c>
    </row>
    <row r="137" spans="1:16">
      <c r="A137" s="94">
        <v>7</v>
      </c>
      <c r="B137" s="122" t="s">
        <v>78</v>
      </c>
      <c r="C137" s="19" t="s">
        <v>29</v>
      </c>
      <c r="D137" s="124">
        <v>200</v>
      </c>
      <c r="E137" s="65">
        <v>0.04</v>
      </c>
      <c r="F137" s="64">
        <v>0.01</v>
      </c>
      <c r="G137" s="65">
        <v>7.5</v>
      </c>
      <c r="H137" s="65">
        <v>30.23</v>
      </c>
      <c r="I137" s="64">
        <v>0</v>
      </c>
      <c r="J137" s="64">
        <v>0</v>
      </c>
      <c r="K137" s="64">
        <v>0.02</v>
      </c>
      <c r="L137" s="64">
        <v>0</v>
      </c>
      <c r="M137" s="64">
        <v>5.55</v>
      </c>
      <c r="N137" s="64">
        <v>0.7</v>
      </c>
      <c r="O137" s="64">
        <v>1.4</v>
      </c>
      <c r="P137" s="64">
        <v>0.14000000000000001</v>
      </c>
    </row>
    <row r="138" spans="1:16">
      <c r="A138" s="94">
        <v>7</v>
      </c>
      <c r="B138" s="122"/>
      <c r="C138" s="26" t="s">
        <v>18</v>
      </c>
      <c r="D138" s="109">
        <v>200</v>
      </c>
      <c r="E138" s="21">
        <v>5.8</v>
      </c>
      <c r="F138" s="22">
        <v>6.4</v>
      </c>
      <c r="G138" s="21">
        <v>9.4</v>
      </c>
      <c r="H138" s="21">
        <v>121.8</v>
      </c>
      <c r="I138" s="22">
        <v>0.1</v>
      </c>
      <c r="J138" s="22">
        <v>2.6</v>
      </c>
      <c r="K138" s="22">
        <v>0</v>
      </c>
      <c r="L138" s="22">
        <v>0</v>
      </c>
      <c r="M138" s="22">
        <v>240</v>
      </c>
      <c r="N138" s="22">
        <v>180</v>
      </c>
      <c r="O138" s="22">
        <v>28</v>
      </c>
      <c r="P138" s="22">
        <v>0.2</v>
      </c>
    </row>
    <row r="139" spans="1:16" hidden="1">
      <c r="B139" s="24"/>
      <c r="C139" s="26"/>
      <c r="D139" s="109"/>
      <c r="E139" s="21"/>
      <c r="F139" s="22"/>
      <c r="G139" s="21"/>
      <c r="H139" s="21"/>
      <c r="I139" s="22"/>
      <c r="J139" s="22"/>
      <c r="K139" s="22"/>
      <c r="L139" s="22"/>
      <c r="M139" s="22"/>
      <c r="N139" s="22"/>
      <c r="O139" s="22"/>
      <c r="P139" s="22"/>
    </row>
    <row r="140" spans="1:16" hidden="1">
      <c r="A140" s="94">
        <v>7</v>
      </c>
      <c r="B140" s="24"/>
      <c r="C140" s="19"/>
      <c r="D140" s="108"/>
      <c r="E140" s="21"/>
      <c r="F140" s="22"/>
      <c r="G140" s="21"/>
      <c r="H140" s="21"/>
      <c r="I140" s="22"/>
      <c r="J140" s="22"/>
      <c r="K140" s="22"/>
      <c r="L140" s="22"/>
      <c r="M140" s="22"/>
      <c r="N140" s="22"/>
      <c r="O140" s="22"/>
      <c r="P140" s="22"/>
    </row>
    <row r="141" spans="1:16" hidden="1">
      <c r="A141" s="94">
        <v>7</v>
      </c>
      <c r="B141" s="24"/>
      <c r="C141" s="26"/>
      <c r="D141" s="108"/>
      <c r="E141" s="28"/>
      <c r="F141" s="27"/>
      <c r="G141" s="28"/>
      <c r="H141" s="28"/>
      <c r="I141" s="27"/>
      <c r="J141" s="27"/>
      <c r="K141" s="27"/>
      <c r="L141" s="27"/>
      <c r="M141" s="27"/>
      <c r="N141" s="27"/>
      <c r="O141" s="27"/>
      <c r="P141" s="27"/>
    </row>
    <row r="142" spans="1:16" hidden="1">
      <c r="A142" s="94">
        <v>7</v>
      </c>
      <c r="B142" s="20"/>
      <c r="C142" s="19"/>
      <c r="D142" s="108"/>
      <c r="E142" s="28"/>
      <c r="F142" s="27"/>
      <c r="G142" s="28"/>
      <c r="H142" s="28"/>
      <c r="I142" s="27"/>
      <c r="J142" s="27"/>
      <c r="K142" s="27"/>
      <c r="L142" s="27"/>
      <c r="M142" s="27"/>
      <c r="N142" s="27"/>
      <c r="O142" s="27"/>
      <c r="P142" s="27"/>
    </row>
    <row r="143" spans="1:16">
      <c r="A143" s="94">
        <v>7</v>
      </c>
      <c r="B143" s="24"/>
      <c r="C143" s="20" t="s">
        <v>19</v>
      </c>
      <c r="D143" s="108">
        <f>SUM(D134:D138)</f>
        <v>660</v>
      </c>
      <c r="E143" s="68">
        <f t="shared" ref="E143:P143" si="25">SUM(E134:E142)</f>
        <v>25.873333333333331</v>
      </c>
      <c r="F143" s="20">
        <f t="shared" si="25"/>
        <v>17.36</v>
      </c>
      <c r="G143" s="68">
        <f t="shared" si="25"/>
        <v>104.53333333333333</v>
      </c>
      <c r="H143" s="68">
        <f t="shared" si="25"/>
        <v>707.86333333333334</v>
      </c>
      <c r="I143" s="20">
        <f t="shared" si="25"/>
        <v>0.34</v>
      </c>
      <c r="J143" s="20">
        <f t="shared" si="25"/>
        <v>12.58</v>
      </c>
      <c r="K143" s="20">
        <f t="shared" si="25"/>
        <v>1.7066666666666668</v>
      </c>
      <c r="L143" s="20">
        <f t="shared" si="25"/>
        <v>4.4533333333333331</v>
      </c>
      <c r="M143" s="20">
        <f t="shared" si="25"/>
        <v>507.95</v>
      </c>
      <c r="N143" s="20">
        <f t="shared" si="25"/>
        <v>396.7</v>
      </c>
      <c r="O143" s="20">
        <f t="shared" si="25"/>
        <v>206.1</v>
      </c>
      <c r="P143" s="20">
        <f t="shared" si="25"/>
        <v>5.1066666666666665</v>
      </c>
    </row>
    <row r="144" spans="1:16">
      <c r="A144" s="94">
        <v>7</v>
      </c>
      <c r="B144" s="144" t="s">
        <v>20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</row>
    <row r="145" spans="1:17" s="96" customFormat="1" ht="15.75" customHeight="1">
      <c r="A145" s="96">
        <v>7</v>
      </c>
      <c r="B145" s="78" t="s">
        <v>190</v>
      </c>
      <c r="C145" s="85" t="s">
        <v>191</v>
      </c>
      <c r="D145" s="124">
        <v>100</v>
      </c>
      <c r="E145" s="64">
        <v>2.5</v>
      </c>
      <c r="F145" s="64">
        <v>8.6</v>
      </c>
      <c r="G145" s="64">
        <v>14</v>
      </c>
      <c r="H145" s="64">
        <v>142.9</v>
      </c>
      <c r="I145" s="64">
        <v>0</v>
      </c>
      <c r="J145" s="64">
        <v>8.8000000000000007</v>
      </c>
      <c r="K145" s="64">
        <v>0</v>
      </c>
      <c r="L145" s="64">
        <v>4.0999999999999996</v>
      </c>
      <c r="M145" s="64">
        <v>16.100000000000001</v>
      </c>
      <c r="N145" s="64">
        <v>23.9</v>
      </c>
      <c r="O145" s="64">
        <v>9.6999999999999993</v>
      </c>
      <c r="P145" s="64">
        <v>0.7</v>
      </c>
    </row>
    <row r="146" spans="1:17" ht="28.5">
      <c r="A146" s="94">
        <v>7</v>
      </c>
      <c r="B146" s="24" t="s">
        <v>143</v>
      </c>
      <c r="C146" s="29" t="s">
        <v>144</v>
      </c>
      <c r="D146" s="120">
        <v>250</v>
      </c>
      <c r="E146" s="72">
        <v>0.70599999999999996</v>
      </c>
      <c r="F146" s="72">
        <v>1.98</v>
      </c>
      <c r="G146" s="72">
        <v>3.161</v>
      </c>
      <c r="H146" s="72">
        <v>35.9</v>
      </c>
      <c r="I146" s="72">
        <v>0</v>
      </c>
      <c r="J146" s="72">
        <v>2.3E-2</v>
      </c>
      <c r="K146" s="72">
        <v>6.3100000000000005</v>
      </c>
      <c r="L146" s="72">
        <v>0.94000000000000006</v>
      </c>
      <c r="M146" s="72">
        <v>19.7</v>
      </c>
      <c r="N146" s="72">
        <v>8.85</v>
      </c>
      <c r="O146" s="72">
        <v>19.600000000000001</v>
      </c>
      <c r="P146" s="72">
        <v>0.32999999999999996</v>
      </c>
    </row>
    <row r="147" spans="1:17">
      <c r="A147" s="94">
        <v>7</v>
      </c>
      <c r="B147" s="24"/>
      <c r="C147" s="19" t="s">
        <v>76</v>
      </c>
      <c r="D147" s="120">
        <v>10</v>
      </c>
      <c r="E147" s="71">
        <v>0.25</v>
      </c>
      <c r="F147" s="72">
        <v>1.5</v>
      </c>
      <c r="G147" s="71">
        <v>0.35</v>
      </c>
      <c r="H147" s="71">
        <v>16</v>
      </c>
      <c r="I147" s="72">
        <v>5.0000000000000001E-3</v>
      </c>
      <c r="J147" s="72">
        <v>0.05</v>
      </c>
      <c r="K147" s="72">
        <v>10</v>
      </c>
      <c r="L147" s="72">
        <v>0.05</v>
      </c>
      <c r="M147" s="72">
        <v>9</v>
      </c>
      <c r="N147" s="72">
        <v>6</v>
      </c>
      <c r="O147" s="72">
        <v>1</v>
      </c>
      <c r="P147" s="72">
        <v>0</v>
      </c>
      <c r="Q147" s="94" t="s">
        <v>71</v>
      </c>
    </row>
    <row r="148" spans="1:17">
      <c r="B148" s="119" t="s">
        <v>236</v>
      </c>
      <c r="C148" s="19" t="s">
        <v>219</v>
      </c>
      <c r="D148" s="120">
        <v>100</v>
      </c>
      <c r="E148" s="126">
        <v>14.7</v>
      </c>
      <c r="F148" s="126">
        <v>14.6</v>
      </c>
      <c r="G148" s="126">
        <v>7.8</v>
      </c>
      <c r="H148" s="126">
        <v>227.8</v>
      </c>
      <c r="I148" s="126">
        <v>0.1</v>
      </c>
      <c r="J148" s="126">
        <v>0.4</v>
      </c>
      <c r="K148" s="126">
        <v>0</v>
      </c>
      <c r="L148" s="126">
        <v>1.4</v>
      </c>
      <c r="M148" s="126">
        <v>25.6</v>
      </c>
      <c r="N148" s="126">
        <v>148.4</v>
      </c>
      <c r="O148" s="126">
        <v>16.899999999999999</v>
      </c>
      <c r="P148" s="126">
        <v>1.7</v>
      </c>
    </row>
    <row r="149" spans="1:17" ht="15" customHeight="1">
      <c r="B149" s="119" t="s">
        <v>136</v>
      </c>
      <c r="C149" s="26" t="s">
        <v>237</v>
      </c>
      <c r="D149" s="109">
        <v>180</v>
      </c>
      <c r="E149" s="126">
        <v>4.2</v>
      </c>
      <c r="F149" s="126">
        <v>2.81</v>
      </c>
      <c r="G149" s="126">
        <v>25.84</v>
      </c>
      <c r="H149" s="126">
        <v>145.41</v>
      </c>
      <c r="I149" s="126">
        <v>0.09</v>
      </c>
      <c r="J149" s="126">
        <v>0</v>
      </c>
      <c r="K149" s="126">
        <v>12.9</v>
      </c>
      <c r="L149" s="126">
        <v>0.69</v>
      </c>
      <c r="M149" s="126">
        <v>16.39</v>
      </c>
      <c r="N149" s="126">
        <v>105.74</v>
      </c>
      <c r="O149" s="126">
        <v>22.77</v>
      </c>
      <c r="P149" s="126">
        <v>1.83</v>
      </c>
    </row>
    <row r="150" spans="1:17">
      <c r="A150" s="94">
        <v>7</v>
      </c>
      <c r="B150" s="122" t="s">
        <v>88</v>
      </c>
      <c r="C150" s="26" t="s">
        <v>89</v>
      </c>
      <c r="D150" s="124">
        <v>200</v>
      </c>
      <c r="E150" s="65">
        <v>0.33</v>
      </c>
      <c r="F150" s="64">
        <v>0.05</v>
      </c>
      <c r="G150" s="65">
        <v>16.010000000000002</v>
      </c>
      <c r="H150" s="65">
        <v>65.760000000000005</v>
      </c>
      <c r="I150" s="64">
        <v>0</v>
      </c>
      <c r="J150" s="64">
        <v>0.01</v>
      </c>
      <c r="K150" s="64">
        <v>0.34</v>
      </c>
      <c r="L150" s="64">
        <v>0.25</v>
      </c>
      <c r="M150" s="64">
        <v>16.239999999999998</v>
      </c>
      <c r="N150" s="64">
        <v>8.73</v>
      </c>
      <c r="O150" s="64">
        <v>11.72</v>
      </c>
      <c r="P150" s="64">
        <v>0.35</v>
      </c>
    </row>
    <row r="151" spans="1:17">
      <c r="A151" s="94">
        <v>7</v>
      </c>
      <c r="B151" s="24"/>
      <c r="C151" s="69" t="s">
        <v>180</v>
      </c>
      <c r="D151" s="108">
        <v>150</v>
      </c>
      <c r="E151" s="25">
        <v>0.93333333333333324</v>
      </c>
      <c r="F151" s="70">
        <v>0.13333333333333336</v>
      </c>
      <c r="G151" s="25">
        <v>9.5333333333333332</v>
      </c>
      <c r="H151" s="25">
        <v>45</v>
      </c>
      <c r="I151" s="70">
        <v>3.9999999999999994E-2</v>
      </c>
      <c r="J151" s="70">
        <v>10</v>
      </c>
      <c r="K151" s="70">
        <v>0</v>
      </c>
      <c r="L151" s="70">
        <v>1.1333333333333333</v>
      </c>
      <c r="M151" s="70">
        <v>20</v>
      </c>
      <c r="N151" s="70">
        <v>34</v>
      </c>
      <c r="O151" s="70">
        <v>16</v>
      </c>
      <c r="P151" s="70">
        <v>0.6</v>
      </c>
    </row>
    <row r="152" spans="1:17" ht="15.75" customHeight="1">
      <c r="A152" s="94">
        <v>7</v>
      </c>
      <c r="B152" s="24" t="s">
        <v>82</v>
      </c>
      <c r="C152" s="23" t="s">
        <v>21</v>
      </c>
      <c r="D152" s="109">
        <v>40</v>
      </c>
      <c r="E152" s="90">
        <v>7.6666666666666661</v>
      </c>
      <c r="F152" s="90">
        <v>0.66666666666666674</v>
      </c>
      <c r="G152" s="90">
        <v>49.333333333333336</v>
      </c>
      <c r="H152" s="90">
        <v>235</v>
      </c>
      <c r="I152" s="90">
        <v>0</v>
      </c>
      <c r="J152" s="90">
        <v>0</v>
      </c>
      <c r="K152" s="90">
        <v>0</v>
      </c>
      <c r="L152" s="90">
        <v>1</v>
      </c>
      <c r="M152" s="90">
        <v>20</v>
      </c>
      <c r="N152" s="90">
        <v>65</v>
      </c>
      <c r="O152" s="90">
        <v>14.000000000000002</v>
      </c>
      <c r="P152" s="90">
        <v>1</v>
      </c>
    </row>
    <row r="153" spans="1:17" ht="17.25" customHeight="1">
      <c r="A153" s="94">
        <v>7</v>
      </c>
      <c r="B153" s="24" t="s">
        <v>83</v>
      </c>
      <c r="C153" s="23" t="s">
        <v>22</v>
      </c>
      <c r="D153" s="109">
        <v>50</v>
      </c>
      <c r="E153" s="28">
        <v>6.5</v>
      </c>
      <c r="F153" s="27">
        <v>1.25</v>
      </c>
      <c r="G153" s="28">
        <v>39.5</v>
      </c>
      <c r="H153" s="28">
        <v>198</v>
      </c>
      <c r="I153" s="27">
        <v>0.25</v>
      </c>
      <c r="J153" s="27">
        <v>0</v>
      </c>
      <c r="K153" s="27">
        <v>0</v>
      </c>
      <c r="L153" s="27">
        <v>1.5</v>
      </c>
      <c r="M153" s="27">
        <v>28.999999999999996</v>
      </c>
      <c r="N153" s="27">
        <v>150</v>
      </c>
      <c r="O153" s="27">
        <v>47</v>
      </c>
      <c r="P153" s="27">
        <v>4</v>
      </c>
    </row>
    <row r="154" spans="1:17" hidden="1">
      <c r="A154" s="94">
        <v>7</v>
      </c>
      <c r="B154" s="24"/>
      <c r="C154" s="69"/>
      <c r="D154" s="108"/>
      <c r="E154" s="25"/>
      <c r="F154" s="70"/>
      <c r="G154" s="25"/>
      <c r="H154" s="25"/>
      <c r="I154" s="70"/>
      <c r="J154" s="70"/>
      <c r="K154" s="70"/>
      <c r="L154" s="70"/>
      <c r="M154" s="70"/>
      <c r="N154" s="70"/>
      <c r="O154" s="70"/>
      <c r="P154" s="70"/>
    </row>
    <row r="155" spans="1:17" hidden="1">
      <c r="A155" s="94">
        <v>7</v>
      </c>
      <c r="B155" s="20"/>
      <c r="C155" s="26"/>
      <c r="D155" s="108"/>
      <c r="E155" s="28"/>
      <c r="F155" s="27"/>
      <c r="G155" s="28"/>
      <c r="H155" s="28"/>
      <c r="I155" s="27"/>
      <c r="J155" s="27"/>
      <c r="K155" s="27"/>
      <c r="L155" s="27"/>
      <c r="M155" s="27"/>
      <c r="N155" s="27"/>
      <c r="O155" s="27"/>
      <c r="P155" s="27"/>
    </row>
    <row r="156" spans="1:17">
      <c r="A156" s="94">
        <v>7</v>
      </c>
      <c r="B156" s="24"/>
      <c r="C156" s="24" t="s">
        <v>19</v>
      </c>
      <c r="D156" s="108">
        <f>SUM(D145:D153)</f>
        <v>1080</v>
      </c>
      <c r="E156" s="68">
        <f>SUM(E150:E155)+E145</f>
        <v>17.93</v>
      </c>
      <c r="F156" s="125">
        <f t="shared" ref="F156:P156" si="26">SUM(F150:F155)+F145</f>
        <v>10.7</v>
      </c>
      <c r="G156" s="125">
        <f t="shared" si="26"/>
        <v>128.37666666666667</v>
      </c>
      <c r="H156" s="125">
        <f t="shared" si="26"/>
        <v>686.66</v>
      </c>
      <c r="I156" s="125">
        <f t="shared" si="26"/>
        <v>0.28999999999999998</v>
      </c>
      <c r="J156" s="125">
        <f t="shared" si="26"/>
        <v>18.810000000000002</v>
      </c>
      <c r="K156" s="125">
        <f t="shared" si="26"/>
        <v>0.34</v>
      </c>
      <c r="L156" s="125">
        <f t="shared" si="26"/>
        <v>7.9833333333333325</v>
      </c>
      <c r="M156" s="125">
        <f t="shared" si="26"/>
        <v>101.34</v>
      </c>
      <c r="N156" s="125">
        <f t="shared" si="26"/>
        <v>281.63</v>
      </c>
      <c r="O156" s="125">
        <f t="shared" si="26"/>
        <v>98.42</v>
      </c>
      <c r="P156" s="125">
        <f t="shared" si="26"/>
        <v>6.65</v>
      </c>
    </row>
    <row r="157" spans="1:17">
      <c r="A157" s="94">
        <v>7</v>
      </c>
      <c r="B157" s="144" t="s">
        <v>23</v>
      </c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</row>
    <row r="158" spans="1:17">
      <c r="A158" s="94">
        <v>7</v>
      </c>
      <c r="B158" s="20" t="s">
        <v>93</v>
      </c>
      <c r="C158" s="19" t="s">
        <v>62</v>
      </c>
      <c r="D158" s="108">
        <v>200</v>
      </c>
      <c r="E158" s="28">
        <v>9.2899999999999991</v>
      </c>
      <c r="F158" s="27">
        <v>16.55</v>
      </c>
      <c r="G158" s="28">
        <v>1.76</v>
      </c>
      <c r="H158" s="28">
        <v>193.17</v>
      </c>
      <c r="I158" s="27">
        <v>7.0000000000000007E-2</v>
      </c>
      <c r="J158" s="27">
        <v>0.17</v>
      </c>
      <c r="K158" s="27">
        <v>0.22</v>
      </c>
      <c r="L158" s="27">
        <v>0.5</v>
      </c>
      <c r="M158" s="27">
        <v>68.72</v>
      </c>
      <c r="N158" s="27">
        <v>150.52000000000001</v>
      </c>
      <c r="O158" s="27">
        <v>10.76</v>
      </c>
      <c r="P158" s="27">
        <v>1.76</v>
      </c>
    </row>
    <row r="159" spans="1:17" ht="16.5" customHeight="1">
      <c r="A159" s="94">
        <v>7</v>
      </c>
      <c r="B159" s="122" t="s">
        <v>82</v>
      </c>
      <c r="C159" s="23" t="s">
        <v>21</v>
      </c>
      <c r="D159" s="109">
        <v>30</v>
      </c>
      <c r="E159" s="90">
        <v>7.6666666666666661</v>
      </c>
      <c r="F159" s="90">
        <v>0.66666666666666674</v>
      </c>
      <c r="G159" s="90">
        <v>49.333333333333336</v>
      </c>
      <c r="H159" s="90">
        <v>235</v>
      </c>
      <c r="I159" s="90">
        <v>0</v>
      </c>
      <c r="J159" s="90">
        <v>0</v>
      </c>
      <c r="K159" s="90">
        <v>0</v>
      </c>
      <c r="L159" s="90">
        <v>1</v>
      </c>
      <c r="M159" s="90">
        <v>20</v>
      </c>
      <c r="N159" s="90">
        <v>65</v>
      </c>
      <c r="O159" s="90">
        <v>14.000000000000002</v>
      </c>
      <c r="P159" s="90">
        <v>1</v>
      </c>
    </row>
    <row r="160" spans="1:17">
      <c r="A160" s="94">
        <v>7</v>
      </c>
      <c r="B160" s="24" t="s">
        <v>94</v>
      </c>
      <c r="C160" s="63" t="s">
        <v>81</v>
      </c>
      <c r="D160" s="121">
        <v>200</v>
      </c>
      <c r="E160" s="64">
        <v>0.1</v>
      </c>
      <c r="F160" s="64">
        <v>0</v>
      </c>
      <c r="G160" s="64">
        <v>9.8000000000000007</v>
      </c>
      <c r="H160" s="64">
        <v>39.6</v>
      </c>
      <c r="I160" s="64">
        <v>0.4</v>
      </c>
      <c r="J160" s="64">
        <v>0</v>
      </c>
      <c r="K160" s="64">
        <v>7.4</v>
      </c>
      <c r="L160" s="64">
        <v>0.1</v>
      </c>
      <c r="M160" s="64">
        <v>3.1</v>
      </c>
      <c r="N160" s="64">
        <v>2</v>
      </c>
      <c r="O160" s="64">
        <v>2.2999999999999998</v>
      </c>
      <c r="P160" s="64">
        <v>0.2</v>
      </c>
    </row>
    <row r="161" spans="1:16">
      <c r="A161" s="94">
        <v>7</v>
      </c>
      <c r="B161" s="24"/>
      <c r="C161" s="24" t="s">
        <v>19</v>
      </c>
      <c r="D161" s="108">
        <f>SUM(D158:D160)</f>
        <v>430</v>
      </c>
      <c r="E161" s="68">
        <f t="shared" ref="E161:P161" si="27">SUM(E159:E160)</f>
        <v>7.7666666666666657</v>
      </c>
      <c r="F161" s="20">
        <f t="shared" si="27"/>
        <v>0.66666666666666674</v>
      </c>
      <c r="G161" s="68">
        <f t="shared" si="27"/>
        <v>59.13333333333334</v>
      </c>
      <c r="H161" s="68">
        <f t="shared" si="27"/>
        <v>274.60000000000002</v>
      </c>
      <c r="I161" s="20">
        <f t="shared" si="27"/>
        <v>0.4</v>
      </c>
      <c r="J161" s="20">
        <f t="shared" si="27"/>
        <v>0</v>
      </c>
      <c r="K161" s="20">
        <f t="shared" si="27"/>
        <v>7.4</v>
      </c>
      <c r="L161" s="20">
        <f t="shared" si="27"/>
        <v>1.1000000000000001</v>
      </c>
      <c r="M161" s="20">
        <f t="shared" si="27"/>
        <v>23.1</v>
      </c>
      <c r="N161" s="20">
        <f t="shared" si="27"/>
        <v>67</v>
      </c>
      <c r="O161" s="20">
        <f t="shared" si="27"/>
        <v>16.3</v>
      </c>
      <c r="P161" s="20">
        <f t="shared" si="27"/>
        <v>1.2</v>
      </c>
    </row>
    <row r="162" spans="1:16">
      <c r="A162" s="94">
        <v>7</v>
      </c>
      <c r="B162" s="24"/>
      <c r="C162" s="24" t="s">
        <v>36</v>
      </c>
      <c r="D162" s="108"/>
      <c r="E162" s="68">
        <f t="shared" ref="E162:P162" si="28">E143+E156+E161</f>
        <v>51.569999999999993</v>
      </c>
      <c r="F162" s="20">
        <f t="shared" si="28"/>
        <v>28.726666666666667</v>
      </c>
      <c r="G162" s="68">
        <f t="shared" si="28"/>
        <v>292.04333333333335</v>
      </c>
      <c r="H162" s="68">
        <f t="shared" si="28"/>
        <v>1669.1233333333334</v>
      </c>
      <c r="I162" s="20">
        <f t="shared" si="28"/>
        <v>1.03</v>
      </c>
      <c r="J162" s="20">
        <f t="shared" si="28"/>
        <v>31.39</v>
      </c>
      <c r="K162" s="20">
        <f t="shared" si="28"/>
        <v>9.4466666666666672</v>
      </c>
      <c r="L162" s="20">
        <f t="shared" si="28"/>
        <v>13.536666666666665</v>
      </c>
      <c r="M162" s="20">
        <f t="shared" si="28"/>
        <v>632.39</v>
      </c>
      <c r="N162" s="20">
        <f t="shared" si="28"/>
        <v>745.32999999999993</v>
      </c>
      <c r="O162" s="20">
        <f t="shared" si="28"/>
        <v>320.82</v>
      </c>
      <c r="P162" s="20">
        <f t="shared" si="28"/>
        <v>12.956666666666667</v>
      </c>
    </row>
    <row r="163" spans="1:16">
      <c r="A163" s="94">
        <v>8</v>
      </c>
      <c r="B163" s="144" t="s">
        <v>17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</row>
    <row r="164" spans="1:16">
      <c r="A164" s="94">
        <v>8</v>
      </c>
      <c r="B164" s="122" t="s">
        <v>138</v>
      </c>
      <c r="C164" s="26" t="s">
        <v>75</v>
      </c>
      <c r="D164" s="124">
        <v>150</v>
      </c>
      <c r="E164" s="28">
        <v>6</v>
      </c>
      <c r="F164" s="27">
        <v>12</v>
      </c>
      <c r="G164" s="28">
        <v>49</v>
      </c>
      <c r="H164" s="28">
        <v>330</v>
      </c>
      <c r="I164" s="27">
        <v>0.13</v>
      </c>
      <c r="J164" s="27">
        <v>0</v>
      </c>
      <c r="K164" s="27">
        <v>0</v>
      </c>
      <c r="L164" s="27">
        <v>1.7</v>
      </c>
      <c r="M164" s="27">
        <v>7</v>
      </c>
      <c r="N164" s="27">
        <v>63</v>
      </c>
      <c r="O164" s="27">
        <v>25</v>
      </c>
      <c r="P164" s="27">
        <v>1.4</v>
      </c>
    </row>
    <row r="165" spans="1:16">
      <c r="A165" s="94">
        <v>8</v>
      </c>
      <c r="B165" s="24" t="s">
        <v>142</v>
      </c>
      <c r="C165" s="19" t="s">
        <v>25</v>
      </c>
      <c r="D165" s="108">
        <v>30</v>
      </c>
      <c r="E165" s="28">
        <v>7.5</v>
      </c>
      <c r="F165" s="27">
        <v>2.9</v>
      </c>
      <c r="G165" s="28">
        <v>51.4</v>
      </c>
      <c r="H165" s="28">
        <v>261.7</v>
      </c>
      <c r="I165" s="27">
        <v>0.11</v>
      </c>
      <c r="J165" s="27">
        <v>0</v>
      </c>
      <c r="K165" s="27">
        <v>0</v>
      </c>
      <c r="L165" s="27">
        <v>1.7</v>
      </c>
      <c r="M165" s="27">
        <v>19</v>
      </c>
      <c r="N165" s="27">
        <v>65</v>
      </c>
      <c r="O165" s="27">
        <v>13</v>
      </c>
      <c r="P165" s="27">
        <v>1.2</v>
      </c>
    </row>
    <row r="166" spans="1:16">
      <c r="A166" s="94">
        <v>8</v>
      </c>
      <c r="B166" s="24" t="s">
        <v>91</v>
      </c>
      <c r="C166" s="19" t="s">
        <v>74</v>
      </c>
      <c r="D166" s="108">
        <v>200</v>
      </c>
      <c r="E166" s="28">
        <v>2.04</v>
      </c>
      <c r="F166" s="27">
        <v>1.77</v>
      </c>
      <c r="G166" s="28">
        <v>8.7899999999999991</v>
      </c>
      <c r="H166" s="28">
        <v>59.26</v>
      </c>
      <c r="I166" s="27">
        <v>0.03</v>
      </c>
      <c r="J166" s="27">
        <v>0.79</v>
      </c>
      <c r="K166" s="27">
        <v>0.01</v>
      </c>
      <c r="L166" s="27">
        <v>0</v>
      </c>
      <c r="M166" s="27">
        <v>76.11</v>
      </c>
      <c r="N166" s="27">
        <v>62.28</v>
      </c>
      <c r="O166" s="27">
        <v>10.67</v>
      </c>
      <c r="P166" s="27">
        <v>0.24</v>
      </c>
    </row>
    <row r="167" spans="1:16">
      <c r="A167" s="94">
        <v>8</v>
      </c>
      <c r="B167" s="80"/>
      <c r="C167" s="69" t="s">
        <v>194</v>
      </c>
      <c r="D167" s="108">
        <v>150</v>
      </c>
      <c r="E167" s="25">
        <v>1.5</v>
      </c>
      <c r="F167" s="70">
        <v>0.5</v>
      </c>
      <c r="G167" s="25">
        <v>21</v>
      </c>
      <c r="H167" s="25">
        <v>96</v>
      </c>
      <c r="I167" s="70">
        <v>0.04</v>
      </c>
      <c r="J167" s="70">
        <v>10</v>
      </c>
      <c r="K167" s="70">
        <v>0</v>
      </c>
      <c r="L167" s="70">
        <v>0.4</v>
      </c>
      <c r="M167" s="70">
        <v>8</v>
      </c>
      <c r="N167" s="70">
        <v>28</v>
      </c>
      <c r="O167" s="70">
        <v>42</v>
      </c>
      <c r="P167" s="70">
        <v>0.6</v>
      </c>
    </row>
    <row r="168" spans="1:16">
      <c r="A168" s="94">
        <v>8</v>
      </c>
      <c r="B168" s="24" t="s">
        <v>179</v>
      </c>
      <c r="C168" s="19" t="s">
        <v>66</v>
      </c>
      <c r="D168" s="108">
        <v>20</v>
      </c>
      <c r="E168" s="64">
        <v>23.2</v>
      </c>
      <c r="F168" s="64">
        <v>29.5</v>
      </c>
      <c r="G168" s="64">
        <v>0</v>
      </c>
      <c r="H168" s="64">
        <v>358.3</v>
      </c>
      <c r="I168" s="64">
        <v>0.26</v>
      </c>
      <c r="J168" s="64">
        <v>0</v>
      </c>
      <c r="K168" s="64">
        <v>0.7</v>
      </c>
      <c r="L168" s="64">
        <v>0.5</v>
      </c>
      <c r="M168" s="64">
        <v>880</v>
      </c>
      <c r="N168" s="64">
        <v>35</v>
      </c>
      <c r="O168" s="64">
        <v>500</v>
      </c>
      <c r="P168" s="64">
        <v>1</v>
      </c>
    </row>
    <row r="169" spans="1:16">
      <c r="A169" s="94">
        <v>8</v>
      </c>
      <c r="B169" s="24"/>
      <c r="C169" s="24" t="s">
        <v>19</v>
      </c>
      <c r="D169" s="109">
        <f t="shared" ref="D169:P169" si="29">SUM(D164:D168)</f>
        <v>550</v>
      </c>
      <c r="E169" s="68">
        <f t="shared" si="29"/>
        <v>40.239999999999995</v>
      </c>
      <c r="F169" s="20">
        <f t="shared" si="29"/>
        <v>46.67</v>
      </c>
      <c r="G169" s="68">
        <f t="shared" si="29"/>
        <v>130.19</v>
      </c>
      <c r="H169" s="68">
        <f t="shared" si="29"/>
        <v>1105.26</v>
      </c>
      <c r="I169" s="20">
        <f t="shared" si="29"/>
        <v>0.57000000000000006</v>
      </c>
      <c r="J169" s="20">
        <f t="shared" si="29"/>
        <v>10.79</v>
      </c>
      <c r="K169" s="20">
        <f t="shared" si="29"/>
        <v>0.71</v>
      </c>
      <c r="L169" s="20">
        <f t="shared" si="29"/>
        <v>4.3</v>
      </c>
      <c r="M169" s="20">
        <f t="shared" si="29"/>
        <v>990.11</v>
      </c>
      <c r="N169" s="20">
        <f t="shared" si="29"/>
        <v>253.28</v>
      </c>
      <c r="O169" s="20">
        <f t="shared" si="29"/>
        <v>590.66999999999996</v>
      </c>
      <c r="P169" s="20">
        <f t="shared" si="29"/>
        <v>4.4399999999999995</v>
      </c>
    </row>
    <row r="170" spans="1:16">
      <c r="A170" s="94">
        <v>8</v>
      </c>
      <c r="B170" s="144" t="s">
        <v>20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</row>
    <row r="171" spans="1:16" ht="15.75" customHeight="1">
      <c r="A171" s="94">
        <v>8</v>
      </c>
      <c r="B171" s="24" t="s">
        <v>224</v>
      </c>
      <c r="C171" s="89" t="s">
        <v>225</v>
      </c>
      <c r="D171" s="109">
        <v>100</v>
      </c>
      <c r="E171" s="127">
        <v>0.8</v>
      </c>
      <c r="F171" s="127">
        <v>0.1</v>
      </c>
      <c r="G171" s="127">
        <v>1.7</v>
      </c>
      <c r="H171" s="127">
        <v>10.9</v>
      </c>
      <c r="I171" s="127">
        <v>0.02</v>
      </c>
      <c r="J171" s="127">
        <v>5</v>
      </c>
      <c r="K171" s="127">
        <v>0</v>
      </c>
      <c r="L171" s="127">
        <v>0.1</v>
      </c>
      <c r="M171" s="127">
        <v>23</v>
      </c>
      <c r="N171" s="127">
        <v>24</v>
      </c>
      <c r="O171" s="127">
        <v>14</v>
      </c>
      <c r="P171" s="127">
        <v>0.6</v>
      </c>
    </row>
    <row r="172" spans="1:16">
      <c r="A172" s="94">
        <v>8</v>
      </c>
      <c r="B172" s="20" t="s">
        <v>193</v>
      </c>
      <c r="C172" s="79" t="s">
        <v>192</v>
      </c>
      <c r="D172" s="113">
        <v>260</v>
      </c>
      <c r="E172" s="72">
        <v>1.1000000000000001</v>
      </c>
      <c r="F172" s="72">
        <v>1.1000000000000001</v>
      </c>
      <c r="G172" s="72">
        <v>7</v>
      </c>
      <c r="H172" s="72">
        <v>47.3</v>
      </c>
      <c r="I172" s="72">
        <v>0</v>
      </c>
      <c r="J172" s="72">
        <v>3.3</v>
      </c>
      <c r="K172" s="72">
        <v>0</v>
      </c>
      <c r="L172" s="72">
        <v>0.5</v>
      </c>
      <c r="M172" s="72">
        <v>11.7</v>
      </c>
      <c r="N172" s="72">
        <v>27</v>
      </c>
      <c r="O172" s="72">
        <v>14.2</v>
      </c>
      <c r="P172" s="72">
        <v>0.5</v>
      </c>
    </row>
    <row r="173" spans="1:16" ht="15.75">
      <c r="A173" s="94">
        <v>8</v>
      </c>
      <c r="B173" s="24" t="s">
        <v>238</v>
      </c>
      <c r="C173" s="81" t="s">
        <v>239</v>
      </c>
      <c r="D173" s="108">
        <v>100</v>
      </c>
      <c r="E173" s="132">
        <v>15.9</v>
      </c>
      <c r="F173" s="132">
        <v>9.6</v>
      </c>
      <c r="G173" s="132">
        <v>12</v>
      </c>
      <c r="H173" s="132">
        <v>148.5</v>
      </c>
      <c r="I173" s="133">
        <v>0.1</v>
      </c>
      <c r="J173" s="132">
        <v>0.7</v>
      </c>
      <c r="K173" s="132">
        <v>0.2</v>
      </c>
      <c r="L173" s="132">
        <v>3.2</v>
      </c>
      <c r="M173" s="132">
        <v>119.2</v>
      </c>
      <c r="N173" s="132">
        <v>223.7</v>
      </c>
      <c r="O173" s="132">
        <v>45.7</v>
      </c>
      <c r="P173" s="132">
        <v>1.2</v>
      </c>
    </row>
    <row r="174" spans="1:16" ht="15.75">
      <c r="A174" s="94">
        <v>8</v>
      </c>
      <c r="B174" s="24" t="s">
        <v>98</v>
      </c>
      <c r="C174" s="23" t="s">
        <v>63</v>
      </c>
      <c r="D174" s="109">
        <v>180</v>
      </c>
      <c r="E174" s="76">
        <v>2.04</v>
      </c>
      <c r="F174" s="77">
        <v>3.2</v>
      </c>
      <c r="G174" s="76">
        <v>13.63</v>
      </c>
      <c r="H174" s="76">
        <v>91.49</v>
      </c>
      <c r="I174" s="77">
        <v>0.02</v>
      </c>
      <c r="J174" s="77">
        <v>0.09</v>
      </c>
      <c r="K174" s="77">
        <v>12.11</v>
      </c>
      <c r="L174" s="77">
        <v>0.12</v>
      </c>
      <c r="M174" s="77">
        <v>24.65</v>
      </c>
      <c r="N174" s="77">
        <v>18.5</v>
      </c>
      <c r="O174" s="77">
        <v>57.73</v>
      </c>
      <c r="P174" s="77">
        <v>0.67</v>
      </c>
    </row>
    <row r="175" spans="1:16">
      <c r="A175" s="94">
        <v>8</v>
      </c>
      <c r="B175" s="24" t="s">
        <v>84</v>
      </c>
      <c r="C175" s="26" t="s">
        <v>58</v>
      </c>
      <c r="D175" s="108">
        <v>200</v>
      </c>
      <c r="E175" s="65">
        <v>0.08</v>
      </c>
      <c r="F175" s="64">
        <v>0.08</v>
      </c>
      <c r="G175" s="65">
        <v>13.94</v>
      </c>
      <c r="H175" s="65">
        <v>56.8</v>
      </c>
      <c r="I175" s="64">
        <v>0</v>
      </c>
      <c r="J175" s="64">
        <v>0.01</v>
      </c>
      <c r="K175" s="64">
        <v>0.45</v>
      </c>
      <c r="L175" s="64">
        <v>0.04</v>
      </c>
      <c r="M175" s="64">
        <v>7.09</v>
      </c>
      <c r="N175" s="64">
        <v>2.57</v>
      </c>
      <c r="O175" s="64">
        <v>2.2000000000000002</v>
      </c>
      <c r="P175" s="64">
        <v>0.48</v>
      </c>
    </row>
    <row r="176" spans="1:16" ht="16.5" customHeight="1">
      <c r="A176" s="94">
        <v>8</v>
      </c>
      <c r="B176" s="24" t="s">
        <v>82</v>
      </c>
      <c r="C176" s="23" t="s">
        <v>21</v>
      </c>
      <c r="D176" s="109">
        <v>40</v>
      </c>
      <c r="E176" s="90">
        <v>7.6666666666666661</v>
      </c>
      <c r="F176" s="90">
        <v>0.66666666666666674</v>
      </c>
      <c r="G176" s="90">
        <v>49.333333333333336</v>
      </c>
      <c r="H176" s="90">
        <v>235</v>
      </c>
      <c r="I176" s="90">
        <v>0</v>
      </c>
      <c r="J176" s="90">
        <v>0</v>
      </c>
      <c r="K176" s="90">
        <v>0</v>
      </c>
      <c r="L176" s="90">
        <v>1</v>
      </c>
      <c r="M176" s="90">
        <v>20</v>
      </c>
      <c r="N176" s="90">
        <v>65</v>
      </c>
      <c r="O176" s="90">
        <v>14.000000000000002</v>
      </c>
      <c r="P176" s="90">
        <v>1</v>
      </c>
    </row>
    <row r="177" spans="1:16" ht="16.5" customHeight="1">
      <c r="A177" s="94">
        <v>8</v>
      </c>
      <c r="B177" s="24" t="s">
        <v>83</v>
      </c>
      <c r="C177" s="23" t="s">
        <v>22</v>
      </c>
      <c r="D177" s="109">
        <v>50</v>
      </c>
      <c r="E177" s="28">
        <v>6.5</v>
      </c>
      <c r="F177" s="27">
        <v>1.25</v>
      </c>
      <c r="G177" s="28">
        <v>39.5</v>
      </c>
      <c r="H177" s="28">
        <v>198</v>
      </c>
      <c r="I177" s="27">
        <v>0.25</v>
      </c>
      <c r="J177" s="27">
        <v>0</v>
      </c>
      <c r="K177" s="27">
        <v>0</v>
      </c>
      <c r="L177" s="27">
        <v>1.5</v>
      </c>
      <c r="M177" s="27">
        <v>28.999999999999996</v>
      </c>
      <c r="N177" s="27">
        <v>150</v>
      </c>
      <c r="O177" s="27">
        <v>47</v>
      </c>
      <c r="P177" s="27">
        <v>4</v>
      </c>
    </row>
    <row r="178" spans="1:16">
      <c r="A178" s="94">
        <v>8</v>
      </c>
      <c r="B178" s="24"/>
      <c r="C178" s="24" t="s">
        <v>19</v>
      </c>
      <c r="D178" s="115">
        <f>SUM(D171:D177)</f>
        <v>930</v>
      </c>
      <c r="E178" s="68">
        <f t="shared" ref="E178:P178" si="30">SUM(E172:E177)</f>
        <v>33.286666666666662</v>
      </c>
      <c r="F178" s="68">
        <f t="shared" si="30"/>
        <v>15.896666666666665</v>
      </c>
      <c r="G178" s="68">
        <f t="shared" si="30"/>
        <v>135.40333333333334</v>
      </c>
      <c r="H178" s="68">
        <f t="shared" si="30"/>
        <v>777.09</v>
      </c>
      <c r="I178" s="68">
        <f t="shared" si="30"/>
        <v>0.37</v>
      </c>
      <c r="J178" s="68">
        <f t="shared" si="30"/>
        <v>4.0999999999999996</v>
      </c>
      <c r="K178" s="68">
        <f t="shared" si="30"/>
        <v>12.759999999999998</v>
      </c>
      <c r="L178" s="68">
        <f t="shared" si="30"/>
        <v>6.36</v>
      </c>
      <c r="M178" s="68">
        <f t="shared" si="30"/>
        <v>211.64000000000001</v>
      </c>
      <c r="N178" s="68">
        <f t="shared" si="30"/>
        <v>486.77</v>
      </c>
      <c r="O178" s="68">
        <f t="shared" si="30"/>
        <v>180.83</v>
      </c>
      <c r="P178" s="68">
        <f t="shared" si="30"/>
        <v>7.85</v>
      </c>
    </row>
    <row r="179" spans="1:16">
      <c r="A179" s="94">
        <v>8</v>
      </c>
      <c r="B179" s="144" t="s">
        <v>23</v>
      </c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</row>
    <row r="180" spans="1:16" ht="28.5">
      <c r="A180" s="94">
        <v>8</v>
      </c>
      <c r="B180" s="122"/>
      <c r="C180" s="63" t="s">
        <v>28</v>
      </c>
      <c r="D180" s="110">
        <v>50</v>
      </c>
      <c r="E180" s="73">
        <v>4</v>
      </c>
      <c r="F180" s="73">
        <v>4.7</v>
      </c>
      <c r="G180" s="73">
        <v>27.8</v>
      </c>
      <c r="H180" s="73">
        <v>170</v>
      </c>
      <c r="I180" s="73">
        <v>0.06</v>
      </c>
      <c r="J180" s="73">
        <v>0</v>
      </c>
      <c r="K180" s="73">
        <v>0.01</v>
      </c>
      <c r="L180" s="73">
        <v>2</v>
      </c>
      <c r="M180" s="73">
        <v>16</v>
      </c>
      <c r="N180" s="73">
        <v>44</v>
      </c>
      <c r="O180" s="73">
        <v>6</v>
      </c>
      <c r="P180" s="73">
        <v>0.6</v>
      </c>
    </row>
    <row r="181" spans="1:16">
      <c r="A181" s="94">
        <v>8</v>
      </c>
      <c r="B181" s="122" t="s">
        <v>158</v>
      </c>
      <c r="C181" s="63" t="s">
        <v>159</v>
      </c>
      <c r="D181" s="110">
        <v>100</v>
      </c>
      <c r="E181" s="64">
        <v>1</v>
      </c>
      <c r="F181" s="64">
        <v>6.8</v>
      </c>
      <c r="G181" s="64">
        <v>7.9</v>
      </c>
      <c r="H181" s="64">
        <v>51.6</v>
      </c>
      <c r="I181" s="64">
        <v>0</v>
      </c>
      <c r="J181" s="64">
        <v>0</v>
      </c>
      <c r="K181" s="64">
        <v>9.6</v>
      </c>
      <c r="L181" s="64">
        <v>3.3</v>
      </c>
      <c r="M181" s="64">
        <v>43.9</v>
      </c>
      <c r="N181" s="64">
        <v>28</v>
      </c>
      <c r="O181" s="64">
        <v>41.4</v>
      </c>
      <c r="P181" s="64">
        <v>1.4</v>
      </c>
    </row>
    <row r="182" spans="1:16">
      <c r="A182" s="94">
        <v>8</v>
      </c>
      <c r="B182" s="122" t="s">
        <v>137</v>
      </c>
      <c r="C182" s="63" t="s">
        <v>70</v>
      </c>
      <c r="D182" s="111">
        <v>200</v>
      </c>
      <c r="E182" s="75">
        <v>0.28999999999999998</v>
      </c>
      <c r="F182" s="74">
        <v>0.03</v>
      </c>
      <c r="G182" s="75">
        <v>15.1</v>
      </c>
      <c r="H182" s="75">
        <v>61.83</v>
      </c>
      <c r="I182" s="74">
        <v>0</v>
      </c>
      <c r="J182" s="74">
        <v>0</v>
      </c>
      <c r="K182" s="74">
        <v>0.55000000000000004</v>
      </c>
      <c r="L182" s="74">
        <v>0.09</v>
      </c>
      <c r="M182" s="74">
        <v>7.85</v>
      </c>
      <c r="N182" s="74">
        <v>1.68</v>
      </c>
      <c r="O182" s="74">
        <v>8.16</v>
      </c>
      <c r="P182" s="27">
        <v>0.19</v>
      </c>
    </row>
    <row r="183" spans="1:16">
      <c r="B183" s="122"/>
      <c r="C183" s="122" t="s">
        <v>19</v>
      </c>
      <c r="D183" s="115">
        <f>SUM(D180:D182)</f>
        <v>350</v>
      </c>
      <c r="E183" s="115">
        <f t="shared" ref="E183:P183" si="31">SUM(E180:E182)</f>
        <v>5.29</v>
      </c>
      <c r="F183" s="115">
        <f t="shared" si="31"/>
        <v>11.53</v>
      </c>
      <c r="G183" s="115">
        <f t="shared" si="31"/>
        <v>50.800000000000004</v>
      </c>
      <c r="H183" s="115">
        <f t="shared" si="31"/>
        <v>283.43</v>
      </c>
      <c r="I183" s="115">
        <f t="shared" si="31"/>
        <v>0.06</v>
      </c>
      <c r="J183" s="115">
        <f t="shared" si="31"/>
        <v>0</v>
      </c>
      <c r="K183" s="115">
        <f t="shared" si="31"/>
        <v>10.16</v>
      </c>
      <c r="L183" s="115">
        <f t="shared" si="31"/>
        <v>5.39</v>
      </c>
      <c r="M183" s="115">
        <f t="shared" si="31"/>
        <v>67.75</v>
      </c>
      <c r="N183" s="115">
        <f t="shared" si="31"/>
        <v>73.680000000000007</v>
      </c>
      <c r="O183" s="115">
        <f t="shared" si="31"/>
        <v>55.56</v>
      </c>
      <c r="P183" s="115">
        <f t="shared" si="31"/>
        <v>2.19</v>
      </c>
    </row>
    <row r="184" spans="1:16">
      <c r="A184" s="94">
        <v>8</v>
      </c>
      <c r="B184" s="24"/>
      <c r="C184" s="24" t="s">
        <v>38</v>
      </c>
      <c r="D184" s="109"/>
      <c r="E184" s="68">
        <f t="shared" ref="E184:P184" si="32">E169+E178+E182</f>
        <v>73.816666666666663</v>
      </c>
      <c r="F184" s="20">
        <f t="shared" si="32"/>
        <v>62.596666666666664</v>
      </c>
      <c r="G184" s="68">
        <f t="shared" si="32"/>
        <v>280.69333333333338</v>
      </c>
      <c r="H184" s="68">
        <f t="shared" si="32"/>
        <v>1944.1799999999998</v>
      </c>
      <c r="I184" s="20">
        <f t="shared" si="32"/>
        <v>0.94000000000000006</v>
      </c>
      <c r="J184" s="20">
        <f t="shared" si="32"/>
        <v>14.889999999999999</v>
      </c>
      <c r="K184" s="20">
        <f t="shared" si="32"/>
        <v>14.02</v>
      </c>
      <c r="L184" s="20">
        <f t="shared" si="32"/>
        <v>10.75</v>
      </c>
      <c r="M184" s="20">
        <f t="shared" si="32"/>
        <v>1209.5999999999999</v>
      </c>
      <c r="N184" s="20">
        <f t="shared" si="32"/>
        <v>741.7299999999999</v>
      </c>
      <c r="O184" s="20">
        <f t="shared" si="32"/>
        <v>779.66</v>
      </c>
      <c r="P184" s="20">
        <f t="shared" si="32"/>
        <v>12.479999999999999</v>
      </c>
    </row>
    <row r="185" spans="1:16">
      <c r="A185" s="94">
        <v>9</v>
      </c>
      <c r="B185" s="144" t="s">
        <v>17</v>
      </c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</row>
    <row r="186" spans="1:16" ht="15.75">
      <c r="A186" s="94">
        <v>9</v>
      </c>
      <c r="B186" s="20" t="s">
        <v>77</v>
      </c>
      <c r="C186" s="19" t="s">
        <v>56</v>
      </c>
      <c r="D186" s="108">
        <v>200</v>
      </c>
      <c r="E186" s="76">
        <v>2.9</v>
      </c>
      <c r="F186" s="77">
        <v>5.0999999999999996</v>
      </c>
      <c r="G186" s="76">
        <v>15.4</v>
      </c>
      <c r="H186" s="76">
        <v>119.5</v>
      </c>
      <c r="I186" s="77">
        <v>0.03</v>
      </c>
      <c r="J186" s="77">
        <v>0.04</v>
      </c>
      <c r="K186" s="77">
        <v>0.56000000000000005</v>
      </c>
      <c r="L186" s="77">
        <v>30.86</v>
      </c>
      <c r="M186" s="77">
        <v>63.7</v>
      </c>
      <c r="N186" s="77">
        <v>9.6999999999999993</v>
      </c>
      <c r="O186" s="77">
        <v>56.3</v>
      </c>
      <c r="P186" s="77">
        <v>0.2</v>
      </c>
    </row>
    <row r="187" spans="1:16">
      <c r="A187" s="94">
        <v>9</v>
      </c>
      <c r="B187" s="20" t="s">
        <v>93</v>
      </c>
      <c r="C187" s="19" t="s">
        <v>62</v>
      </c>
      <c r="D187" s="108">
        <v>200</v>
      </c>
      <c r="E187" s="28">
        <v>9.2899999999999991</v>
      </c>
      <c r="F187" s="27">
        <v>16.55</v>
      </c>
      <c r="G187" s="28">
        <v>1.76</v>
      </c>
      <c r="H187" s="28">
        <v>193.17</v>
      </c>
      <c r="I187" s="27">
        <v>7.0000000000000007E-2</v>
      </c>
      <c r="J187" s="27">
        <v>0.17</v>
      </c>
      <c r="K187" s="27">
        <v>0.22</v>
      </c>
      <c r="L187" s="27">
        <v>0.5</v>
      </c>
      <c r="M187" s="27">
        <v>68.72</v>
      </c>
      <c r="N187" s="27">
        <v>150.52000000000001</v>
      </c>
      <c r="O187" s="27">
        <v>10.76</v>
      </c>
      <c r="P187" s="27">
        <v>1.76</v>
      </c>
    </row>
    <row r="188" spans="1:16">
      <c r="A188" s="94">
        <v>9</v>
      </c>
      <c r="B188" s="80"/>
      <c r="C188" s="19" t="s">
        <v>72</v>
      </c>
      <c r="D188" s="108"/>
      <c r="E188" s="25">
        <f t="shared" ref="E188:P188" si="33">(E186+E187)/2</f>
        <v>6.0949999999999998</v>
      </c>
      <c r="F188" s="25">
        <f t="shared" si="33"/>
        <v>10.824999999999999</v>
      </c>
      <c r="G188" s="25">
        <f t="shared" si="33"/>
        <v>8.58</v>
      </c>
      <c r="H188" s="25">
        <f t="shared" si="33"/>
        <v>156.33499999999998</v>
      </c>
      <c r="I188" s="25">
        <f t="shared" si="33"/>
        <v>0.05</v>
      </c>
      <c r="J188" s="25">
        <f t="shared" si="33"/>
        <v>0.10500000000000001</v>
      </c>
      <c r="K188" s="25">
        <f t="shared" si="33"/>
        <v>0.39</v>
      </c>
      <c r="L188" s="25">
        <f t="shared" si="33"/>
        <v>15.68</v>
      </c>
      <c r="M188" s="25">
        <f t="shared" si="33"/>
        <v>66.210000000000008</v>
      </c>
      <c r="N188" s="25">
        <f t="shared" si="33"/>
        <v>80.11</v>
      </c>
      <c r="O188" s="25">
        <f t="shared" si="33"/>
        <v>33.53</v>
      </c>
      <c r="P188" s="25">
        <f t="shared" si="33"/>
        <v>0.98</v>
      </c>
    </row>
    <row r="189" spans="1:16">
      <c r="A189" s="94">
        <v>9</v>
      </c>
      <c r="B189" s="80"/>
      <c r="C189" s="69" t="s">
        <v>180</v>
      </c>
      <c r="D189" s="108">
        <v>150</v>
      </c>
      <c r="E189" s="25">
        <v>0.93333333333333324</v>
      </c>
      <c r="F189" s="70">
        <v>0.13333333333333336</v>
      </c>
      <c r="G189" s="25">
        <v>9.5333333333333332</v>
      </c>
      <c r="H189" s="25">
        <v>45</v>
      </c>
      <c r="I189" s="70">
        <v>3.9999999999999994E-2</v>
      </c>
      <c r="J189" s="70">
        <v>10</v>
      </c>
      <c r="K189" s="70">
        <v>0</v>
      </c>
      <c r="L189" s="70">
        <v>1.1333333333333333</v>
      </c>
      <c r="M189" s="70">
        <v>20</v>
      </c>
      <c r="N189" s="70">
        <v>34</v>
      </c>
      <c r="O189" s="70">
        <v>16</v>
      </c>
      <c r="P189" s="70">
        <v>0.6</v>
      </c>
    </row>
    <row r="190" spans="1:16">
      <c r="A190" s="94">
        <v>9</v>
      </c>
      <c r="B190" s="24" t="s">
        <v>87</v>
      </c>
      <c r="C190" s="19" t="s">
        <v>31</v>
      </c>
      <c r="D190" s="109">
        <v>200</v>
      </c>
      <c r="E190" s="65">
        <v>7.0000000000000007E-2</v>
      </c>
      <c r="F190" s="64">
        <v>0.01</v>
      </c>
      <c r="G190" s="65">
        <v>7.6</v>
      </c>
      <c r="H190" s="65">
        <v>30.75</v>
      </c>
      <c r="I190" s="64">
        <v>0</v>
      </c>
      <c r="J190" s="64">
        <v>0</v>
      </c>
      <c r="K190" s="64">
        <v>1.42</v>
      </c>
      <c r="L190" s="64">
        <v>0.01</v>
      </c>
      <c r="M190" s="64">
        <v>7.1</v>
      </c>
      <c r="N190" s="64">
        <v>1.2</v>
      </c>
      <c r="O190" s="64">
        <v>2.2000000000000002</v>
      </c>
      <c r="P190" s="64">
        <v>0.18</v>
      </c>
    </row>
    <row r="191" spans="1:16">
      <c r="A191" s="94">
        <v>9</v>
      </c>
      <c r="B191" s="24"/>
      <c r="C191" s="20" t="s">
        <v>19</v>
      </c>
      <c r="D191" s="108">
        <f>SUM(D187:D190)</f>
        <v>550</v>
      </c>
      <c r="E191" s="68">
        <f>SUM(E188:E190)</f>
        <v>7.0983333333333336</v>
      </c>
      <c r="F191" s="125">
        <f t="shared" ref="F191:P191" si="34">SUM(F188:F190)</f>
        <v>10.968333333333332</v>
      </c>
      <c r="G191" s="125">
        <f t="shared" si="34"/>
        <v>25.713333333333331</v>
      </c>
      <c r="H191" s="125">
        <f t="shared" si="34"/>
        <v>232.08499999999998</v>
      </c>
      <c r="I191" s="125">
        <f t="shared" si="34"/>
        <v>0.09</v>
      </c>
      <c r="J191" s="125">
        <f t="shared" si="34"/>
        <v>10.105</v>
      </c>
      <c r="K191" s="125">
        <f t="shared" si="34"/>
        <v>1.81</v>
      </c>
      <c r="L191" s="125">
        <f t="shared" si="34"/>
        <v>16.823333333333334</v>
      </c>
      <c r="M191" s="125">
        <f t="shared" si="34"/>
        <v>93.31</v>
      </c>
      <c r="N191" s="125">
        <f t="shared" si="34"/>
        <v>115.31</v>
      </c>
      <c r="O191" s="125">
        <f t="shared" si="34"/>
        <v>51.730000000000004</v>
      </c>
      <c r="P191" s="125">
        <f t="shared" si="34"/>
        <v>1.76</v>
      </c>
    </row>
    <row r="192" spans="1:16">
      <c r="A192" s="94">
        <v>9</v>
      </c>
      <c r="B192" s="144" t="s">
        <v>20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</row>
    <row r="193" spans="1:18">
      <c r="A193" s="94">
        <v>9</v>
      </c>
      <c r="B193" s="122" t="s">
        <v>241</v>
      </c>
      <c r="C193" s="23" t="s">
        <v>240</v>
      </c>
      <c r="D193" s="109">
        <v>100</v>
      </c>
      <c r="E193" s="127">
        <v>1.4</v>
      </c>
      <c r="F193" s="127">
        <v>6</v>
      </c>
      <c r="G193" s="127">
        <v>8.3000000000000007</v>
      </c>
      <c r="H193" s="127">
        <v>93.9</v>
      </c>
      <c r="I193" s="127">
        <v>0</v>
      </c>
      <c r="J193" s="127">
        <v>9.5</v>
      </c>
      <c r="K193" s="127">
        <v>0</v>
      </c>
      <c r="L193" s="127">
        <v>2.73</v>
      </c>
      <c r="M193" s="127">
        <v>35</v>
      </c>
      <c r="N193" s="127">
        <v>40.9</v>
      </c>
      <c r="O193" s="127">
        <v>20.9</v>
      </c>
      <c r="P193" s="127">
        <v>1.3</v>
      </c>
    </row>
    <row r="194" spans="1:18" ht="29.25">
      <c r="A194" s="94">
        <v>9</v>
      </c>
      <c r="B194" s="24" t="s">
        <v>242</v>
      </c>
      <c r="C194" s="19" t="s">
        <v>243</v>
      </c>
      <c r="D194" s="108">
        <v>250</v>
      </c>
      <c r="E194" s="134">
        <v>0.87799999999999989</v>
      </c>
      <c r="F194" s="134">
        <v>1.1119999999999999</v>
      </c>
      <c r="G194" s="134">
        <v>6.1560000000000006</v>
      </c>
      <c r="H194" s="134">
        <v>42.4</v>
      </c>
      <c r="I194" s="134">
        <v>4.8000000000000001E-2</v>
      </c>
      <c r="J194" s="134">
        <v>4.43</v>
      </c>
      <c r="K194" s="134">
        <v>0</v>
      </c>
      <c r="L194" s="134">
        <v>0.51</v>
      </c>
      <c r="M194" s="134">
        <v>11.879999999999999</v>
      </c>
      <c r="N194" s="134">
        <v>28.889999999999997</v>
      </c>
      <c r="O194" s="134">
        <v>11.870000000000001</v>
      </c>
      <c r="P194" s="134">
        <v>0.45999999999999996</v>
      </c>
    </row>
    <row r="195" spans="1:18" ht="17.25" customHeight="1">
      <c r="A195" s="94">
        <v>9</v>
      </c>
      <c r="B195" s="122" t="s">
        <v>208</v>
      </c>
      <c r="C195" s="19" t="s">
        <v>249</v>
      </c>
      <c r="D195" s="124">
        <v>130</v>
      </c>
      <c r="E195" s="139">
        <v>29.6</v>
      </c>
      <c r="F195" s="139">
        <v>18.7</v>
      </c>
      <c r="G195" s="139">
        <v>3</v>
      </c>
      <c r="H195" s="139">
        <v>307.60000000000002</v>
      </c>
      <c r="I195" s="139">
        <v>0.2</v>
      </c>
      <c r="J195" s="139">
        <v>23.4</v>
      </c>
      <c r="K195" s="139">
        <v>0</v>
      </c>
      <c r="L195" s="139">
        <v>2.2999999999999998</v>
      </c>
      <c r="M195" s="139">
        <v>39.299999999999997</v>
      </c>
      <c r="N195" s="139">
        <v>262.10000000000002</v>
      </c>
      <c r="O195" s="139">
        <v>43.7</v>
      </c>
      <c r="P195" s="139">
        <v>2.1</v>
      </c>
    </row>
    <row r="196" spans="1:18">
      <c r="A196" s="94">
        <v>9</v>
      </c>
      <c r="B196" s="24" t="s">
        <v>136</v>
      </c>
      <c r="C196" s="19" t="s">
        <v>67</v>
      </c>
      <c r="D196" s="108">
        <v>180</v>
      </c>
      <c r="E196" s="83">
        <v>5.72</v>
      </c>
      <c r="F196" s="84">
        <v>3.86</v>
      </c>
      <c r="G196" s="83">
        <v>25.68</v>
      </c>
      <c r="H196" s="83">
        <v>160.32</v>
      </c>
      <c r="I196" s="84">
        <v>0.01</v>
      </c>
      <c r="J196" s="84">
        <v>0.16</v>
      </c>
      <c r="K196" s="84">
        <v>0</v>
      </c>
      <c r="L196" s="84">
        <v>0.4</v>
      </c>
      <c r="M196" s="84">
        <v>10.26</v>
      </c>
      <c r="N196" s="84">
        <v>90.32</v>
      </c>
      <c r="O196" s="84">
        <v>135.55000000000001</v>
      </c>
      <c r="P196" s="84">
        <v>3.1</v>
      </c>
    </row>
    <row r="197" spans="1:18">
      <c r="A197" s="94">
        <v>9</v>
      </c>
      <c r="B197" s="24" t="s">
        <v>88</v>
      </c>
      <c r="C197" s="26" t="s">
        <v>89</v>
      </c>
      <c r="D197" s="108">
        <v>200</v>
      </c>
      <c r="E197" s="65">
        <v>0.33</v>
      </c>
      <c r="F197" s="64">
        <v>0.05</v>
      </c>
      <c r="G197" s="65">
        <v>16.010000000000002</v>
      </c>
      <c r="H197" s="65">
        <v>65.760000000000005</v>
      </c>
      <c r="I197" s="64">
        <v>0</v>
      </c>
      <c r="J197" s="64">
        <v>0.01</v>
      </c>
      <c r="K197" s="64">
        <v>0.34</v>
      </c>
      <c r="L197" s="64">
        <v>0.25</v>
      </c>
      <c r="M197" s="64">
        <v>16.239999999999998</v>
      </c>
      <c r="N197" s="64">
        <v>8.73</v>
      </c>
      <c r="O197" s="64">
        <v>11.72</v>
      </c>
      <c r="P197" s="64">
        <v>0.35</v>
      </c>
    </row>
    <row r="198" spans="1:18" ht="15.75" customHeight="1">
      <c r="A198" s="94">
        <v>9</v>
      </c>
      <c r="B198" s="24" t="s">
        <v>82</v>
      </c>
      <c r="C198" s="26" t="s">
        <v>21</v>
      </c>
      <c r="D198" s="109">
        <v>40</v>
      </c>
      <c r="E198" s="90">
        <v>7.6666666666666661</v>
      </c>
      <c r="F198" s="90">
        <v>0.66666666666666674</v>
      </c>
      <c r="G198" s="90">
        <v>49.333333333333336</v>
      </c>
      <c r="H198" s="90">
        <v>235</v>
      </c>
      <c r="I198" s="90">
        <v>0</v>
      </c>
      <c r="J198" s="90">
        <v>0</v>
      </c>
      <c r="K198" s="90">
        <v>0</v>
      </c>
      <c r="L198" s="90">
        <v>1</v>
      </c>
      <c r="M198" s="90">
        <v>20</v>
      </c>
      <c r="N198" s="90">
        <v>65</v>
      </c>
      <c r="O198" s="90">
        <v>14.000000000000002</v>
      </c>
      <c r="P198" s="90">
        <v>1</v>
      </c>
    </row>
    <row r="199" spans="1:18" ht="17.25" customHeight="1">
      <c r="A199" s="94">
        <v>9</v>
      </c>
      <c r="B199" s="24" t="s">
        <v>83</v>
      </c>
      <c r="C199" s="26" t="s">
        <v>22</v>
      </c>
      <c r="D199" s="109">
        <v>50</v>
      </c>
      <c r="E199" s="28">
        <v>6.5</v>
      </c>
      <c r="F199" s="27">
        <v>1.25</v>
      </c>
      <c r="G199" s="28">
        <v>39.5</v>
      </c>
      <c r="H199" s="28">
        <v>198</v>
      </c>
      <c r="I199" s="27">
        <v>0.25</v>
      </c>
      <c r="J199" s="27">
        <v>0</v>
      </c>
      <c r="K199" s="27">
        <v>0</v>
      </c>
      <c r="L199" s="27">
        <v>1.5</v>
      </c>
      <c r="M199" s="27">
        <v>28.999999999999996</v>
      </c>
      <c r="N199" s="27">
        <v>150</v>
      </c>
      <c r="O199" s="27">
        <v>47</v>
      </c>
      <c r="P199" s="27">
        <v>4</v>
      </c>
    </row>
    <row r="200" spans="1:18">
      <c r="A200" s="94">
        <v>9</v>
      </c>
      <c r="B200" s="24"/>
      <c r="C200" s="24" t="s">
        <v>19</v>
      </c>
      <c r="D200" s="109">
        <f>SUM(D193:D199)</f>
        <v>950</v>
      </c>
      <c r="E200" s="68">
        <f t="shared" ref="E200:P200" si="35">SUM(E193:E199)</f>
        <v>52.094666666666662</v>
      </c>
      <c r="F200" s="68">
        <f t="shared" si="35"/>
        <v>31.638666666666666</v>
      </c>
      <c r="G200" s="68">
        <f t="shared" si="35"/>
        <v>147.97933333333333</v>
      </c>
      <c r="H200" s="68">
        <f t="shared" si="35"/>
        <v>1102.98</v>
      </c>
      <c r="I200" s="68">
        <f t="shared" si="35"/>
        <v>0.50800000000000001</v>
      </c>
      <c r="J200" s="68">
        <f t="shared" si="35"/>
        <v>37.499999999999993</v>
      </c>
      <c r="K200" s="68">
        <f t="shared" si="35"/>
        <v>0.34</v>
      </c>
      <c r="L200" s="68">
        <f t="shared" si="35"/>
        <v>8.6900000000000013</v>
      </c>
      <c r="M200" s="68">
        <f t="shared" si="35"/>
        <v>161.68</v>
      </c>
      <c r="N200" s="68">
        <f t="shared" si="35"/>
        <v>645.94000000000005</v>
      </c>
      <c r="O200" s="68">
        <f t="shared" si="35"/>
        <v>284.74</v>
      </c>
      <c r="P200" s="68">
        <f t="shared" si="35"/>
        <v>12.31</v>
      </c>
    </row>
    <row r="201" spans="1:18">
      <c r="A201" s="94">
        <v>9</v>
      </c>
      <c r="B201" s="144" t="s">
        <v>23</v>
      </c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</row>
    <row r="202" spans="1:18" ht="15" customHeight="1">
      <c r="A202" s="94">
        <v>9</v>
      </c>
      <c r="B202" s="122" t="s">
        <v>145</v>
      </c>
      <c r="C202" s="26" t="s">
        <v>65</v>
      </c>
      <c r="D202" s="123">
        <v>210</v>
      </c>
      <c r="E202" s="28">
        <v>5.94</v>
      </c>
      <c r="F202" s="27">
        <v>4.8600000000000003</v>
      </c>
      <c r="G202" s="28">
        <v>21.4</v>
      </c>
      <c r="H202" s="28">
        <v>153.1</v>
      </c>
      <c r="I202" s="27">
        <v>7.0000000000000007E-2</v>
      </c>
      <c r="J202" s="27">
        <v>1.1599999999999999</v>
      </c>
      <c r="K202" s="27">
        <v>0.04</v>
      </c>
      <c r="L202" s="27">
        <v>1.31</v>
      </c>
      <c r="M202" s="27">
        <v>48</v>
      </c>
      <c r="N202" s="27">
        <v>61.3</v>
      </c>
      <c r="O202" s="27">
        <v>14.5</v>
      </c>
      <c r="P202" s="64">
        <v>0.14000000000000001</v>
      </c>
      <c r="Q202" s="94" t="s">
        <v>71</v>
      </c>
    </row>
    <row r="203" spans="1:18" ht="14.25" customHeight="1">
      <c r="B203" s="122" t="s">
        <v>82</v>
      </c>
      <c r="C203" s="26" t="s">
        <v>21</v>
      </c>
      <c r="D203" s="109">
        <v>30</v>
      </c>
      <c r="E203" s="90">
        <v>7.6666666666666661</v>
      </c>
      <c r="F203" s="90">
        <v>0.66666666666666674</v>
      </c>
      <c r="G203" s="90">
        <v>49.333333333333336</v>
      </c>
      <c r="H203" s="90">
        <v>235</v>
      </c>
      <c r="I203" s="90">
        <v>0</v>
      </c>
      <c r="J203" s="90">
        <v>0</v>
      </c>
      <c r="K203" s="90">
        <v>0</v>
      </c>
      <c r="L203" s="90">
        <v>1</v>
      </c>
      <c r="M203" s="90">
        <v>20</v>
      </c>
      <c r="N203" s="90">
        <v>65</v>
      </c>
      <c r="O203" s="90">
        <v>14.000000000000002</v>
      </c>
      <c r="P203" s="90">
        <v>1</v>
      </c>
    </row>
    <row r="204" spans="1:18">
      <c r="A204" s="94">
        <v>9</v>
      </c>
      <c r="B204" s="122" t="s">
        <v>84</v>
      </c>
      <c r="C204" s="26" t="s">
        <v>58</v>
      </c>
      <c r="D204" s="124">
        <v>200</v>
      </c>
      <c r="E204" s="65">
        <v>0.08</v>
      </c>
      <c r="F204" s="64">
        <v>0.08</v>
      </c>
      <c r="G204" s="65">
        <v>13.94</v>
      </c>
      <c r="H204" s="65">
        <v>56.8</v>
      </c>
      <c r="I204" s="64">
        <v>0</v>
      </c>
      <c r="J204" s="64">
        <v>0.01</v>
      </c>
      <c r="K204" s="64">
        <v>0.45</v>
      </c>
      <c r="L204" s="64">
        <v>0.04</v>
      </c>
      <c r="M204" s="64">
        <v>7.09</v>
      </c>
      <c r="N204" s="64">
        <v>2.57</v>
      </c>
      <c r="O204" s="64">
        <v>2.2000000000000002</v>
      </c>
      <c r="P204" s="64">
        <v>0.48</v>
      </c>
    </row>
    <row r="205" spans="1:18">
      <c r="A205" s="94">
        <v>9</v>
      </c>
      <c r="B205" s="24"/>
      <c r="C205" s="24" t="s">
        <v>19</v>
      </c>
      <c r="D205" s="109">
        <f>SUM(D202:D204)</f>
        <v>440</v>
      </c>
      <c r="E205" s="68">
        <f t="shared" ref="E205:P205" si="36">SUM(E158:E204)</f>
        <v>452.90600000000006</v>
      </c>
      <c r="F205" s="20">
        <f t="shared" si="36"/>
        <v>369.97066666666672</v>
      </c>
      <c r="G205" s="68">
        <f t="shared" si="36"/>
        <v>1776.4686666666669</v>
      </c>
      <c r="H205" s="68">
        <f t="shared" si="36"/>
        <v>12125.83333333333</v>
      </c>
      <c r="I205" s="20">
        <f t="shared" si="36"/>
        <v>6.2260000000000009</v>
      </c>
      <c r="J205" s="20">
        <f t="shared" si="36"/>
        <v>177.82</v>
      </c>
      <c r="K205" s="20">
        <f t="shared" si="36"/>
        <v>91.316666666666691</v>
      </c>
      <c r="L205" s="20">
        <f t="shared" si="36"/>
        <v>143.92333333333335</v>
      </c>
      <c r="M205" s="20">
        <f t="shared" si="36"/>
        <v>5236.4000000000015</v>
      </c>
      <c r="N205" s="20">
        <f t="shared" si="36"/>
        <v>5234.6299999999983</v>
      </c>
      <c r="O205" s="20">
        <f t="shared" si="36"/>
        <v>3582.66</v>
      </c>
      <c r="P205" s="20">
        <f t="shared" si="36"/>
        <v>90.876666666666637</v>
      </c>
    </row>
    <row r="206" spans="1:18">
      <c r="A206" s="94">
        <v>9</v>
      </c>
      <c r="B206" s="24"/>
      <c r="C206" s="24" t="s">
        <v>39</v>
      </c>
      <c r="D206" s="109"/>
      <c r="E206" s="68">
        <f t="shared" ref="E206:P206" si="37">E191+E200+E205</f>
        <v>512.09900000000005</v>
      </c>
      <c r="F206" s="20">
        <f t="shared" si="37"/>
        <v>412.57766666666669</v>
      </c>
      <c r="G206" s="68">
        <f t="shared" si="37"/>
        <v>1950.1613333333335</v>
      </c>
      <c r="H206" s="68">
        <f t="shared" si="37"/>
        <v>13460.898333333331</v>
      </c>
      <c r="I206" s="20">
        <f t="shared" si="37"/>
        <v>6.8240000000000007</v>
      </c>
      <c r="J206" s="20">
        <f t="shared" si="37"/>
        <v>225.42499999999998</v>
      </c>
      <c r="K206" s="20">
        <f t="shared" si="37"/>
        <v>93.466666666666697</v>
      </c>
      <c r="L206" s="20">
        <f t="shared" si="37"/>
        <v>169.43666666666667</v>
      </c>
      <c r="M206" s="20">
        <f t="shared" si="37"/>
        <v>5491.3900000000012</v>
      </c>
      <c r="N206" s="20">
        <f t="shared" si="37"/>
        <v>5995.8799999999983</v>
      </c>
      <c r="O206" s="20">
        <f t="shared" si="37"/>
        <v>3919.13</v>
      </c>
      <c r="P206" s="20">
        <f t="shared" si="37"/>
        <v>104.94666666666663</v>
      </c>
    </row>
    <row r="207" spans="1:18">
      <c r="A207" s="94">
        <v>10</v>
      </c>
      <c r="B207" s="144" t="s">
        <v>17</v>
      </c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</row>
    <row r="208" spans="1:18" ht="16.5" customHeight="1">
      <c r="A208" s="94">
        <v>10</v>
      </c>
      <c r="B208" s="123" t="s">
        <v>92</v>
      </c>
      <c r="C208" s="19" t="s">
        <v>161</v>
      </c>
      <c r="D208" s="123">
        <v>210</v>
      </c>
      <c r="E208" s="28">
        <v>14.6</v>
      </c>
      <c r="F208" s="27">
        <v>5</v>
      </c>
      <c r="G208" s="28">
        <v>24</v>
      </c>
      <c r="H208" s="28">
        <v>244.3</v>
      </c>
      <c r="I208" s="27">
        <v>0.06</v>
      </c>
      <c r="J208" s="27">
        <v>0.47</v>
      </c>
      <c r="K208" s="27">
        <v>7.0000000000000007E-2</v>
      </c>
      <c r="L208" s="27">
        <v>0.41</v>
      </c>
      <c r="M208" s="27">
        <v>195.6</v>
      </c>
      <c r="N208" s="27">
        <v>215.2</v>
      </c>
      <c r="O208" s="27">
        <v>26.6</v>
      </c>
      <c r="P208" s="27">
        <v>0.6</v>
      </c>
      <c r="Q208" s="145"/>
      <c r="R208" s="145"/>
    </row>
    <row r="209" spans="1:16" ht="15.75" customHeight="1">
      <c r="A209" s="94">
        <v>10</v>
      </c>
      <c r="B209" s="122" t="s">
        <v>78</v>
      </c>
      <c r="C209" s="19" t="s">
        <v>29</v>
      </c>
      <c r="D209" s="124">
        <v>200</v>
      </c>
      <c r="E209" s="65">
        <v>0.04</v>
      </c>
      <c r="F209" s="64">
        <v>0.01</v>
      </c>
      <c r="G209" s="65">
        <v>7.5</v>
      </c>
      <c r="H209" s="65">
        <v>30.23</v>
      </c>
      <c r="I209" s="64">
        <v>0</v>
      </c>
      <c r="J209" s="64">
        <v>0</v>
      </c>
      <c r="K209" s="64">
        <v>0.02</v>
      </c>
      <c r="L209" s="64">
        <v>0</v>
      </c>
      <c r="M209" s="64">
        <v>5.55</v>
      </c>
      <c r="N209" s="64">
        <v>0.7</v>
      </c>
      <c r="O209" s="64">
        <v>1.4</v>
      </c>
      <c r="P209" s="64">
        <v>0.14000000000000001</v>
      </c>
    </row>
    <row r="210" spans="1:16">
      <c r="A210" s="94">
        <v>10</v>
      </c>
      <c r="B210" s="122"/>
      <c r="C210" s="26" t="s">
        <v>18</v>
      </c>
      <c r="D210" s="109">
        <v>200</v>
      </c>
      <c r="E210" s="21">
        <v>5.8</v>
      </c>
      <c r="F210" s="22">
        <v>6.4</v>
      </c>
      <c r="G210" s="21">
        <v>9.4</v>
      </c>
      <c r="H210" s="21">
        <v>121.8</v>
      </c>
      <c r="I210" s="22">
        <v>0.1</v>
      </c>
      <c r="J210" s="22">
        <v>2.6</v>
      </c>
      <c r="K210" s="22">
        <v>0</v>
      </c>
      <c r="L210" s="22">
        <v>0</v>
      </c>
      <c r="M210" s="22">
        <v>240</v>
      </c>
      <c r="N210" s="22">
        <v>180</v>
      </c>
      <c r="O210" s="22">
        <v>28</v>
      </c>
      <c r="P210" s="22">
        <v>0.2</v>
      </c>
    </row>
    <row r="211" spans="1:16">
      <c r="A211" s="94">
        <v>10</v>
      </c>
      <c r="B211" s="24"/>
      <c r="C211" s="20" t="s">
        <v>19</v>
      </c>
      <c r="D211" s="108">
        <f t="shared" ref="D211:P211" si="38">SUM(D208:D210)</f>
        <v>610</v>
      </c>
      <c r="E211" s="68">
        <f t="shared" si="38"/>
        <v>20.439999999999998</v>
      </c>
      <c r="F211" s="20">
        <f t="shared" si="38"/>
        <v>11.41</v>
      </c>
      <c r="G211" s="68">
        <f t="shared" si="38"/>
        <v>40.9</v>
      </c>
      <c r="H211" s="68">
        <f t="shared" si="38"/>
        <v>396.33000000000004</v>
      </c>
      <c r="I211" s="20">
        <f t="shared" si="38"/>
        <v>0.16</v>
      </c>
      <c r="J211" s="20">
        <f t="shared" si="38"/>
        <v>3.0700000000000003</v>
      </c>
      <c r="K211" s="20">
        <f t="shared" si="38"/>
        <v>9.0000000000000011E-2</v>
      </c>
      <c r="L211" s="20">
        <f t="shared" si="38"/>
        <v>0.41</v>
      </c>
      <c r="M211" s="20">
        <f t="shared" si="38"/>
        <v>441.15</v>
      </c>
      <c r="N211" s="20">
        <f t="shared" si="38"/>
        <v>395.9</v>
      </c>
      <c r="O211" s="20">
        <f t="shared" si="38"/>
        <v>56</v>
      </c>
      <c r="P211" s="20">
        <f t="shared" si="38"/>
        <v>0.94</v>
      </c>
    </row>
    <row r="212" spans="1:16">
      <c r="A212" s="94">
        <v>10</v>
      </c>
      <c r="B212" s="144" t="s">
        <v>20</v>
      </c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</row>
    <row r="213" spans="1:16" ht="15.75" customHeight="1">
      <c r="A213" s="94">
        <v>10</v>
      </c>
      <c r="B213" s="78" t="s">
        <v>213</v>
      </c>
      <c r="C213" s="85" t="s">
        <v>214</v>
      </c>
      <c r="D213" s="124">
        <v>100</v>
      </c>
      <c r="E213" s="127">
        <v>1.1000000000000001</v>
      </c>
      <c r="F213" s="127">
        <v>0.2</v>
      </c>
      <c r="G213" s="127">
        <v>3.8</v>
      </c>
      <c r="H213" s="127">
        <v>21.4</v>
      </c>
      <c r="I213" s="127">
        <v>0.06</v>
      </c>
      <c r="J213" s="127">
        <v>25</v>
      </c>
      <c r="K213" s="127">
        <v>0</v>
      </c>
      <c r="L213" s="127">
        <v>0.7</v>
      </c>
      <c r="M213" s="127">
        <v>14</v>
      </c>
      <c r="N213" s="127">
        <v>26</v>
      </c>
      <c r="O213" s="127">
        <v>20</v>
      </c>
      <c r="P213" s="127">
        <v>0.9</v>
      </c>
    </row>
    <row r="214" spans="1:16" ht="15" customHeight="1">
      <c r="A214" s="94">
        <v>10</v>
      </c>
      <c r="B214" s="78" t="s">
        <v>216</v>
      </c>
      <c r="C214" s="85" t="s">
        <v>215</v>
      </c>
      <c r="D214" s="124">
        <v>100</v>
      </c>
      <c r="E214" s="127">
        <v>0.8</v>
      </c>
      <c r="F214" s="127">
        <v>0.1</v>
      </c>
      <c r="G214" s="127">
        <v>2.5</v>
      </c>
      <c r="H214" s="127">
        <v>14.1</v>
      </c>
      <c r="I214" s="127">
        <v>0</v>
      </c>
      <c r="J214" s="127">
        <v>10</v>
      </c>
      <c r="K214" s="127">
        <v>0</v>
      </c>
      <c r="L214" s="127">
        <v>0</v>
      </c>
      <c r="M214" s="127">
        <v>23.3</v>
      </c>
      <c r="N214" s="127">
        <v>41.6</v>
      </c>
      <c r="O214" s="127">
        <v>14</v>
      </c>
      <c r="P214" s="127">
        <v>0.6</v>
      </c>
    </row>
    <row r="215" spans="1:16" ht="13.5" customHeight="1">
      <c r="A215" s="94">
        <v>10</v>
      </c>
      <c r="B215" s="24"/>
      <c r="C215" s="19" t="s">
        <v>72</v>
      </c>
      <c r="D215" s="109"/>
      <c r="E215" s="28">
        <f>(E213+E214)/2</f>
        <v>0.95000000000000007</v>
      </c>
      <c r="F215" s="28">
        <f>(F213+F214)/2</f>
        <v>0.15000000000000002</v>
      </c>
      <c r="G215" s="28">
        <f t="shared" ref="G215:P215" si="39">(G213+G214)/2</f>
        <v>3.15</v>
      </c>
      <c r="H215" s="28">
        <f t="shared" si="39"/>
        <v>17.75</v>
      </c>
      <c r="I215" s="28">
        <f t="shared" si="39"/>
        <v>0.03</v>
      </c>
      <c r="J215" s="28">
        <f t="shared" si="39"/>
        <v>17.5</v>
      </c>
      <c r="K215" s="28">
        <f t="shared" si="39"/>
        <v>0</v>
      </c>
      <c r="L215" s="28">
        <f t="shared" si="39"/>
        <v>0.35</v>
      </c>
      <c r="M215" s="28">
        <f t="shared" si="39"/>
        <v>18.649999999999999</v>
      </c>
      <c r="N215" s="28">
        <f t="shared" si="39"/>
        <v>33.799999999999997</v>
      </c>
      <c r="O215" s="28">
        <f t="shared" si="39"/>
        <v>17</v>
      </c>
      <c r="P215" s="28">
        <f t="shared" si="39"/>
        <v>0.75</v>
      </c>
    </row>
    <row r="216" spans="1:16" ht="29.25" customHeight="1">
      <c r="A216" s="94">
        <v>10</v>
      </c>
      <c r="B216" s="122" t="s">
        <v>196</v>
      </c>
      <c r="C216" s="19" t="s">
        <v>244</v>
      </c>
      <c r="D216" s="123">
        <v>250</v>
      </c>
      <c r="E216" s="21">
        <v>3.5</v>
      </c>
      <c r="F216" s="22">
        <v>3.3</v>
      </c>
      <c r="G216" s="21">
        <v>7.5</v>
      </c>
      <c r="H216" s="21">
        <v>71.900000000000006</v>
      </c>
      <c r="I216" s="22">
        <v>0</v>
      </c>
      <c r="J216" s="22">
        <v>0.05</v>
      </c>
      <c r="K216" s="22">
        <v>3.2</v>
      </c>
      <c r="L216" s="22">
        <v>0.15</v>
      </c>
      <c r="M216" s="22">
        <v>20.399999999999999</v>
      </c>
      <c r="N216" s="22">
        <v>23</v>
      </c>
      <c r="O216" s="22">
        <v>83.5</v>
      </c>
      <c r="P216" s="22">
        <v>1.6</v>
      </c>
    </row>
    <row r="217" spans="1:16" ht="17.25" customHeight="1">
      <c r="A217" s="94">
        <v>10</v>
      </c>
      <c r="B217" s="123" t="s">
        <v>146</v>
      </c>
      <c r="C217" s="19" t="s">
        <v>68</v>
      </c>
      <c r="D217" s="123">
        <v>100</v>
      </c>
      <c r="E217" s="28">
        <v>19.3</v>
      </c>
      <c r="F217" s="27">
        <v>20.2</v>
      </c>
      <c r="G217" s="28">
        <v>4.8</v>
      </c>
      <c r="H217" s="28">
        <v>287</v>
      </c>
      <c r="I217" s="27">
        <v>0.1</v>
      </c>
      <c r="J217" s="27">
        <v>0.4</v>
      </c>
      <c r="K217" s="27">
        <v>0.1</v>
      </c>
      <c r="L217" s="27">
        <v>2.1</v>
      </c>
      <c r="M217" s="27">
        <v>24.4</v>
      </c>
      <c r="N217" s="27">
        <v>163.4</v>
      </c>
      <c r="O217" s="27">
        <v>18.899999999999999</v>
      </c>
      <c r="P217" s="27">
        <v>2</v>
      </c>
    </row>
    <row r="218" spans="1:16">
      <c r="A218" s="94">
        <v>10</v>
      </c>
      <c r="B218" s="24" t="s">
        <v>136</v>
      </c>
      <c r="C218" s="26" t="s">
        <v>245</v>
      </c>
      <c r="D218" s="108">
        <v>180</v>
      </c>
      <c r="E218" s="64">
        <v>7.44</v>
      </c>
      <c r="F218" s="64">
        <v>5.0199999999999996</v>
      </c>
      <c r="G218" s="64">
        <v>33.380000000000003</v>
      </c>
      <c r="H218" s="64">
        <v>208.42</v>
      </c>
      <c r="I218" s="64">
        <v>0.01</v>
      </c>
      <c r="J218" s="64">
        <v>0.21</v>
      </c>
      <c r="K218" s="64">
        <v>0</v>
      </c>
      <c r="L218" s="64">
        <v>0.52</v>
      </c>
      <c r="M218" s="64">
        <v>13.34</v>
      </c>
      <c r="N218" s="64">
        <v>117.42</v>
      </c>
      <c r="O218" s="64">
        <v>176.22</v>
      </c>
      <c r="P218" s="64">
        <v>4.03</v>
      </c>
    </row>
    <row r="219" spans="1:16" ht="15.75" customHeight="1">
      <c r="A219" s="94">
        <v>10</v>
      </c>
      <c r="B219" s="122" t="s">
        <v>94</v>
      </c>
      <c r="C219" s="63" t="s">
        <v>81</v>
      </c>
      <c r="D219" s="121">
        <v>200</v>
      </c>
      <c r="E219" s="64">
        <v>0.1</v>
      </c>
      <c r="F219" s="64">
        <v>0</v>
      </c>
      <c r="G219" s="64">
        <v>9.8000000000000007</v>
      </c>
      <c r="H219" s="64">
        <v>39.6</v>
      </c>
      <c r="I219" s="64">
        <v>0.4</v>
      </c>
      <c r="J219" s="64">
        <v>0</v>
      </c>
      <c r="K219" s="64">
        <v>7.4</v>
      </c>
      <c r="L219" s="64">
        <v>0.1</v>
      </c>
      <c r="M219" s="64">
        <v>3.1</v>
      </c>
      <c r="N219" s="64">
        <v>2</v>
      </c>
      <c r="O219" s="64">
        <v>2.2999999999999998</v>
      </c>
      <c r="P219" s="64">
        <v>0.2</v>
      </c>
    </row>
    <row r="220" spans="1:16">
      <c r="A220" s="94">
        <v>10</v>
      </c>
      <c r="B220" s="80"/>
      <c r="C220" s="69" t="s">
        <v>194</v>
      </c>
      <c r="D220" s="108">
        <v>150</v>
      </c>
      <c r="E220" s="25">
        <v>1.5</v>
      </c>
      <c r="F220" s="70">
        <v>0.5</v>
      </c>
      <c r="G220" s="25">
        <v>21</v>
      </c>
      <c r="H220" s="25">
        <v>96</v>
      </c>
      <c r="I220" s="70">
        <v>0.04</v>
      </c>
      <c r="J220" s="70">
        <v>10</v>
      </c>
      <c r="K220" s="70">
        <v>0</v>
      </c>
      <c r="L220" s="70">
        <v>0.4</v>
      </c>
      <c r="M220" s="70">
        <v>8</v>
      </c>
      <c r="N220" s="70">
        <v>28</v>
      </c>
      <c r="O220" s="70">
        <v>42</v>
      </c>
      <c r="P220" s="70">
        <v>0.6</v>
      </c>
    </row>
    <row r="221" spans="1:16" ht="17.25" customHeight="1">
      <c r="A221" s="94">
        <v>10</v>
      </c>
      <c r="B221" s="24" t="s">
        <v>82</v>
      </c>
      <c r="C221" s="23" t="s">
        <v>21</v>
      </c>
      <c r="D221" s="109">
        <v>40</v>
      </c>
      <c r="E221" s="90">
        <v>7.6666666666666661</v>
      </c>
      <c r="F221" s="90">
        <v>0.66666666666666674</v>
      </c>
      <c r="G221" s="90">
        <v>49.333333333333336</v>
      </c>
      <c r="H221" s="90">
        <v>235</v>
      </c>
      <c r="I221" s="90">
        <v>0</v>
      </c>
      <c r="J221" s="90">
        <v>0</v>
      </c>
      <c r="K221" s="90">
        <v>0</v>
      </c>
      <c r="L221" s="90">
        <v>1</v>
      </c>
      <c r="M221" s="90">
        <v>20</v>
      </c>
      <c r="N221" s="90">
        <v>65</v>
      </c>
      <c r="O221" s="90">
        <v>14.000000000000002</v>
      </c>
      <c r="P221" s="90">
        <v>1</v>
      </c>
    </row>
    <row r="222" spans="1:16" ht="16.5" customHeight="1">
      <c r="A222" s="94">
        <v>10</v>
      </c>
      <c r="B222" s="24" t="s">
        <v>83</v>
      </c>
      <c r="C222" s="23" t="s">
        <v>22</v>
      </c>
      <c r="D222" s="109">
        <v>50</v>
      </c>
      <c r="E222" s="28">
        <v>6.5</v>
      </c>
      <c r="F222" s="27">
        <v>1.25</v>
      </c>
      <c r="G222" s="28">
        <v>39.5</v>
      </c>
      <c r="H222" s="28">
        <v>198</v>
      </c>
      <c r="I222" s="27">
        <v>0.25</v>
      </c>
      <c r="J222" s="27">
        <v>0</v>
      </c>
      <c r="K222" s="27">
        <v>0</v>
      </c>
      <c r="L222" s="27">
        <v>1.5</v>
      </c>
      <c r="M222" s="27">
        <v>28.999999999999996</v>
      </c>
      <c r="N222" s="27">
        <v>150</v>
      </c>
      <c r="O222" s="27">
        <v>47</v>
      </c>
      <c r="P222" s="27">
        <v>4</v>
      </c>
    </row>
    <row r="223" spans="1:16">
      <c r="A223" s="94">
        <v>10</v>
      </c>
      <c r="B223" s="24"/>
      <c r="C223" s="24" t="s">
        <v>19</v>
      </c>
      <c r="D223" s="109">
        <f>SUM(D214:D222)</f>
        <v>1070</v>
      </c>
      <c r="E223" s="68">
        <f t="shared" ref="E223:P223" si="40">SUM(E217:E222)+E215</f>
        <v>43.456666666666671</v>
      </c>
      <c r="F223" s="68">
        <f t="shared" si="40"/>
        <v>27.786666666666665</v>
      </c>
      <c r="G223" s="68">
        <f t="shared" si="40"/>
        <v>160.96333333333334</v>
      </c>
      <c r="H223" s="68">
        <f t="shared" si="40"/>
        <v>1081.77</v>
      </c>
      <c r="I223" s="68">
        <f t="shared" si="40"/>
        <v>0.83000000000000007</v>
      </c>
      <c r="J223" s="68">
        <f t="shared" si="40"/>
        <v>28.11</v>
      </c>
      <c r="K223" s="68">
        <f t="shared" si="40"/>
        <v>7.5</v>
      </c>
      <c r="L223" s="68">
        <f t="shared" si="40"/>
        <v>5.97</v>
      </c>
      <c r="M223" s="68">
        <f t="shared" si="40"/>
        <v>116.49000000000001</v>
      </c>
      <c r="N223" s="68">
        <f t="shared" si="40"/>
        <v>559.61999999999989</v>
      </c>
      <c r="O223" s="68">
        <f t="shared" si="40"/>
        <v>317.42</v>
      </c>
      <c r="P223" s="68">
        <f t="shared" si="40"/>
        <v>12.58</v>
      </c>
    </row>
    <row r="224" spans="1:16">
      <c r="A224" s="94">
        <v>10</v>
      </c>
      <c r="B224" s="144" t="s">
        <v>23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</row>
    <row r="225" spans="1:16">
      <c r="A225" s="94">
        <v>10</v>
      </c>
      <c r="B225" s="123" t="s">
        <v>147</v>
      </c>
      <c r="C225" s="19" t="s">
        <v>69</v>
      </c>
      <c r="D225" s="135">
        <v>150</v>
      </c>
      <c r="E225" s="64">
        <v>10.9</v>
      </c>
      <c r="F225" s="64">
        <v>6.6</v>
      </c>
      <c r="G225" s="64">
        <v>27.2</v>
      </c>
      <c r="H225" s="64">
        <v>209.4</v>
      </c>
      <c r="I225" s="64">
        <v>0.09</v>
      </c>
      <c r="J225" s="64">
        <v>0.39</v>
      </c>
      <c r="K225" s="64">
        <v>0.05</v>
      </c>
      <c r="L225" s="64">
        <v>3.33</v>
      </c>
      <c r="M225" s="64">
        <v>95.6</v>
      </c>
      <c r="N225" s="64">
        <v>138.80000000000001</v>
      </c>
      <c r="O225" s="64">
        <v>17.8</v>
      </c>
      <c r="P225" s="64">
        <v>0.8</v>
      </c>
    </row>
    <row r="226" spans="1:16">
      <c r="A226" s="94">
        <v>10</v>
      </c>
      <c r="B226" s="122" t="s">
        <v>91</v>
      </c>
      <c r="C226" s="26" t="s">
        <v>74</v>
      </c>
      <c r="D226" s="123">
        <v>200</v>
      </c>
      <c r="E226" s="136">
        <v>2.04</v>
      </c>
      <c r="F226" s="137">
        <v>1.77</v>
      </c>
      <c r="G226" s="136">
        <v>8.7899999999999991</v>
      </c>
      <c r="H226" s="136">
        <v>59.26</v>
      </c>
      <c r="I226" s="137">
        <v>0.03</v>
      </c>
      <c r="J226" s="137">
        <v>0.79</v>
      </c>
      <c r="K226" s="137">
        <v>0.01</v>
      </c>
      <c r="L226" s="137">
        <v>0</v>
      </c>
      <c r="M226" s="137">
        <v>76.11</v>
      </c>
      <c r="N226" s="137">
        <v>62.28</v>
      </c>
      <c r="O226" s="137">
        <v>10.67</v>
      </c>
      <c r="P226" s="138">
        <v>0.24</v>
      </c>
    </row>
    <row r="227" spans="1:16">
      <c r="A227" s="94">
        <v>10</v>
      </c>
      <c r="B227" s="24"/>
      <c r="C227" s="24" t="s">
        <v>19</v>
      </c>
      <c r="D227" s="109">
        <f>SUM(D225:D226)</f>
        <v>350</v>
      </c>
      <c r="E227" s="68">
        <f>SUM(E225:E226)</f>
        <v>12.940000000000001</v>
      </c>
      <c r="F227" s="68">
        <f t="shared" ref="F227:P227" si="41">SUM(F225:F226)</f>
        <v>8.3699999999999992</v>
      </c>
      <c r="G227" s="68">
        <f t="shared" si="41"/>
        <v>35.989999999999995</v>
      </c>
      <c r="H227" s="68">
        <f t="shared" si="41"/>
        <v>268.66000000000003</v>
      </c>
      <c r="I227" s="68">
        <f t="shared" si="41"/>
        <v>0.12</v>
      </c>
      <c r="J227" s="68">
        <f t="shared" si="41"/>
        <v>1.1800000000000002</v>
      </c>
      <c r="K227" s="68">
        <f t="shared" si="41"/>
        <v>6.0000000000000005E-2</v>
      </c>
      <c r="L227" s="68">
        <f t="shared" si="41"/>
        <v>3.33</v>
      </c>
      <c r="M227" s="68">
        <f t="shared" si="41"/>
        <v>171.70999999999998</v>
      </c>
      <c r="N227" s="68">
        <f t="shared" si="41"/>
        <v>201.08</v>
      </c>
      <c r="O227" s="68">
        <f t="shared" si="41"/>
        <v>28.47</v>
      </c>
      <c r="P227" s="68">
        <f t="shared" si="41"/>
        <v>1.04</v>
      </c>
    </row>
    <row r="228" spans="1:16">
      <c r="A228" s="94">
        <v>10</v>
      </c>
      <c r="B228" s="24"/>
      <c r="C228" s="24" t="s">
        <v>40</v>
      </c>
      <c r="D228" s="109"/>
      <c r="E228" s="68">
        <f t="shared" ref="E228:P228" si="42">E211+E223+E227</f>
        <v>76.836666666666673</v>
      </c>
      <c r="F228" s="20">
        <f t="shared" si="42"/>
        <v>47.566666666666663</v>
      </c>
      <c r="G228" s="68">
        <f t="shared" si="42"/>
        <v>237.85333333333335</v>
      </c>
      <c r="H228" s="68">
        <f t="shared" si="42"/>
        <v>1746.76</v>
      </c>
      <c r="I228" s="20">
        <f t="shared" si="42"/>
        <v>1.1100000000000001</v>
      </c>
      <c r="J228" s="20">
        <f t="shared" si="42"/>
        <v>32.36</v>
      </c>
      <c r="K228" s="20">
        <f t="shared" si="42"/>
        <v>7.6499999999999995</v>
      </c>
      <c r="L228" s="20">
        <f t="shared" si="42"/>
        <v>9.7100000000000009</v>
      </c>
      <c r="M228" s="20">
        <f t="shared" si="42"/>
        <v>729.34999999999991</v>
      </c>
      <c r="N228" s="20">
        <f t="shared" si="42"/>
        <v>1156.5999999999999</v>
      </c>
      <c r="O228" s="20">
        <f t="shared" si="42"/>
        <v>401.89</v>
      </c>
      <c r="P228" s="20">
        <f t="shared" si="42"/>
        <v>14.559999999999999</v>
      </c>
    </row>
  </sheetData>
  <mergeCells count="38">
    <mergeCell ref="B33:P33"/>
    <mergeCell ref="B2:B3"/>
    <mergeCell ref="C2:C3"/>
    <mergeCell ref="D2:D3"/>
    <mergeCell ref="E2:G2"/>
    <mergeCell ref="H2:H3"/>
    <mergeCell ref="I2:L2"/>
    <mergeCell ref="M2:P2"/>
    <mergeCell ref="B4:P4"/>
    <mergeCell ref="B11:P11"/>
    <mergeCell ref="B20:P20"/>
    <mergeCell ref="B25:P25"/>
    <mergeCell ref="B121:P121"/>
    <mergeCell ref="B45:P45"/>
    <mergeCell ref="B51:P51"/>
    <mergeCell ref="B57:P57"/>
    <mergeCell ref="B67:P67"/>
    <mergeCell ref="B72:P72"/>
    <mergeCell ref="B78:P78"/>
    <mergeCell ref="B88:P88"/>
    <mergeCell ref="B94:P94"/>
    <mergeCell ref="B101:P101"/>
    <mergeCell ref="B110:P110"/>
    <mergeCell ref="B115:P115"/>
    <mergeCell ref="Q208:R208"/>
    <mergeCell ref="B129:P129"/>
    <mergeCell ref="B133:P133"/>
    <mergeCell ref="B144:P144"/>
    <mergeCell ref="B157:P157"/>
    <mergeCell ref="B163:P163"/>
    <mergeCell ref="B170:P170"/>
    <mergeCell ref="B212:P212"/>
    <mergeCell ref="B224:P224"/>
    <mergeCell ref="B179:P179"/>
    <mergeCell ref="B185:P185"/>
    <mergeCell ref="B192:P192"/>
    <mergeCell ref="B201:P201"/>
    <mergeCell ref="B207:P20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6"/>
  <sheetViews>
    <sheetView tabSelected="1" topLeftCell="B1" zoomScale="80" zoomScaleNormal="80" workbookViewId="0">
      <selection activeCell="G16" sqref="G16"/>
    </sheetView>
  </sheetViews>
  <sheetFormatPr defaultRowHeight="18.75"/>
  <cols>
    <col min="1" max="1" width="0" style="45" hidden="1" customWidth="1"/>
    <col min="2" max="2" width="14.7109375" style="45" customWidth="1"/>
    <col min="3" max="3" width="47.85546875" style="45" customWidth="1"/>
    <col min="4" max="4" width="12.42578125" style="107" customWidth="1"/>
    <col min="5" max="5" width="11.28515625" style="45" customWidth="1"/>
    <col min="6" max="6" width="8.85546875" style="45" customWidth="1"/>
    <col min="7" max="7" width="13" style="45" customWidth="1"/>
    <col min="8" max="8" width="14.28515625" style="45" customWidth="1"/>
    <col min="9" max="9" width="7.5703125" style="45" customWidth="1"/>
    <col min="10" max="10" width="8.85546875" style="45" customWidth="1"/>
    <col min="11" max="12" width="9.85546875" style="45" customWidth="1"/>
    <col min="13" max="13" width="10.28515625" style="45" customWidth="1"/>
    <col min="14" max="14" width="11.28515625" style="45" customWidth="1"/>
    <col min="15" max="15" width="10.7109375" style="45" customWidth="1"/>
    <col min="16" max="16" width="7.85546875" style="45" customWidth="1"/>
    <col min="17" max="17" width="9" style="45" customWidth="1"/>
    <col min="18" max="16384" width="9.140625" style="45"/>
  </cols>
  <sheetData>
    <row r="1" spans="1:16" s="57" customFormat="1">
      <c r="B1" s="98"/>
      <c r="C1" s="98"/>
      <c r="D1" s="104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57" customFormat="1">
      <c r="B2" s="99" t="s">
        <v>165</v>
      </c>
      <c r="C2" s="98"/>
      <c r="D2" s="10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57" customFormat="1">
      <c r="B3" s="99" t="s">
        <v>166</v>
      </c>
      <c r="C3" s="98"/>
      <c r="D3" s="104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57" customFormat="1">
      <c r="B4" s="99" t="s">
        <v>250</v>
      </c>
      <c r="C4" s="98"/>
      <c r="D4" s="10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>
      <c r="B5" s="46"/>
      <c r="C5" s="46"/>
      <c r="D5" s="10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46.5" customHeight="1">
      <c r="B6" s="149" t="s">
        <v>0</v>
      </c>
      <c r="C6" s="149" t="s">
        <v>1</v>
      </c>
      <c r="D6" s="154" t="s">
        <v>2</v>
      </c>
      <c r="E6" s="149" t="s">
        <v>3</v>
      </c>
      <c r="F6" s="149"/>
      <c r="G6" s="149"/>
      <c r="H6" s="149" t="s">
        <v>4</v>
      </c>
      <c r="I6" s="149" t="s">
        <v>5</v>
      </c>
      <c r="J6" s="149"/>
      <c r="K6" s="149"/>
      <c r="L6" s="149"/>
      <c r="M6" s="149" t="s">
        <v>6</v>
      </c>
      <c r="N6" s="149"/>
      <c r="O6" s="149"/>
      <c r="P6" s="149"/>
    </row>
    <row r="7" spans="1:16" ht="27.75" customHeight="1">
      <c r="B7" s="149"/>
      <c r="C7" s="149"/>
      <c r="D7" s="154"/>
      <c r="E7" s="142" t="s">
        <v>7</v>
      </c>
      <c r="F7" s="142" t="s">
        <v>8</v>
      </c>
      <c r="G7" s="142" t="s">
        <v>9</v>
      </c>
      <c r="H7" s="149"/>
      <c r="I7" s="142" t="s">
        <v>167</v>
      </c>
      <c r="J7" s="142" t="s">
        <v>10</v>
      </c>
      <c r="K7" s="142" t="s">
        <v>11</v>
      </c>
      <c r="L7" s="142" t="s">
        <v>12</v>
      </c>
      <c r="M7" s="142" t="s">
        <v>13</v>
      </c>
      <c r="N7" s="142" t="s">
        <v>14</v>
      </c>
      <c r="O7" s="142" t="s">
        <v>15</v>
      </c>
      <c r="P7" s="142" t="s">
        <v>16</v>
      </c>
    </row>
    <row r="8" spans="1:16">
      <c r="B8" s="149" t="s">
        <v>17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20.100000000000001" customHeight="1">
      <c r="A9" s="45">
        <v>1</v>
      </c>
      <c r="B9" s="142" t="s">
        <v>85</v>
      </c>
      <c r="C9" s="59" t="s">
        <v>59</v>
      </c>
      <c r="D9" s="143">
        <v>120</v>
      </c>
      <c r="E9" s="47">
        <v>1.2</v>
      </c>
      <c r="F9" s="47">
        <v>7.1999999999999993</v>
      </c>
      <c r="G9" s="47">
        <v>62.400000000000006</v>
      </c>
      <c r="H9" s="47">
        <v>300</v>
      </c>
      <c r="I9" s="47">
        <v>0</v>
      </c>
      <c r="J9" s="47">
        <v>0.15</v>
      </c>
      <c r="K9" s="47">
        <v>0</v>
      </c>
      <c r="L9" s="47">
        <v>2.0999999999999996</v>
      </c>
      <c r="M9" s="47">
        <v>8.3999999999999986</v>
      </c>
      <c r="N9" s="47">
        <v>30</v>
      </c>
      <c r="O9" s="47">
        <v>75.599999999999994</v>
      </c>
      <c r="P9" s="47">
        <v>1.6500000000000001</v>
      </c>
    </row>
    <row r="10" spans="1:16" ht="20.100000000000001" customHeight="1">
      <c r="A10" s="45">
        <v>1</v>
      </c>
      <c r="B10" s="142" t="s">
        <v>86</v>
      </c>
      <c r="C10" s="59" t="s">
        <v>60</v>
      </c>
      <c r="D10" s="143">
        <v>30</v>
      </c>
      <c r="E10" s="47">
        <v>2.8</v>
      </c>
      <c r="F10" s="47">
        <v>1.8000000000000003</v>
      </c>
      <c r="G10" s="47">
        <v>6.7</v>
      </c>
      <c r="H10" s="47">
        <v>54.1</v>
      </c>
      <c r="I10" s="47">
        <v>0</v>
      </c>
      <c r="J10" s="47">
        <v>0.90000000000000013</v>
      </c>
      <c r="K10" s="47">
        <v>0.5</v>
      </c>
      <c r="L10" s="47">
        <v>1</v>
      </c>
      <c r="M10" s="47">
        <v>49.199999999999996</v>
      </c>
      <c r="N10" s="47">
        <v>5.1000000000000005</v>
      </c>
      <c r="O10" s="47">
        <v>41.4</v>
      </c>
      <c r="P10" s="47">
        <v>0.5</v>
      </c>
    </row>
    <row r="11" spans="1:16" ht="20.100000000000001" customHeight="1">
      <c r="A11" s="45">
        <v>1</v>
      </c>
      <c r="B11" s="142"/>
      <c r="C11" s="59" t="s">
        <v>26</v>
      </c>
      <c r="D11" s="143">
        <v>150</v>
      </c>
      <c r="E11" s="47">
        <v>0.6</v>
      </c>
      <c r="F11" s="47">
        <v>0.6</v>
      </c>
      <c r="G11" s="47">
        <v>14.7</v>
      </c>
      <c r="H11" s="47">
        <v>70.5</v>
      </c>
      <c r="I11" s="47">
        <v>0</v>
      </c>
      <c r="J11" s="47">
        <v>0</v>
      </c>
      <c r="K11" s="47">
        <v>15</v>
      </c>
      <c r="L11" s="47">
        <v>0.3</v>
      </c>
      <c r="M11" s="47">
        <v>24</v>
      </c>
      <c r="N11" s="47">
        <v>13.5</v>
      </c>
      <c r="O11" s="47">
        <v>16.5</v>
      </c>
      <c r="P11" s="47">
        <v>3.3</v>
      </c>
    </row>
    <row r="12" spans="1:16" ht="20.100000000000001" customHeight="1">
      <c r="A12" s="45">
        <v>1</v>
      </c>
      <c r="B12" s="142" t="s">
        <v>87</v>
      </c>
      <c r="C12" s="59" t="s">
        <v>31</v>
      </c>
      <c r="D12" s="143" t="s">
        <v>204</v>
      </c>
      <c r="E12" s="48">
        <v>0.14000000000000001</v>
      </c>
      <c r="F12" s="48">
        <v>0.02</v>
      </c>
      <c r="G12" s="48">
        <v>15.2</v>
      </c>
      <c r="H12" s="48">
        <v>61.5</v>
      </c>
      <c r="I12" s="48">
        <v>0</v>
      </c>
      <c r="J12" s="48">
        <v>0</v>
      </c>
      <c r="K12" s="48">
        <v>2.84</v>
      </c>
      <c r="L12" s="48">
        <v>0.02</v>
      </c>
      <c r="M12" s="48">
        <v>14.2</v>
      </c>
      <c r="N12" s="48">
        <v>2.4</v>
      </c>
      <c r="O12" s="48">
        <v>4.4000000000000004</v>
      </c>
      <c r="P12" s="48">
        <v>0.36</v>
      </c>
    </row>
    <row r="13" spans="1:16" ht="20.100000000000001" customHeight="1">
      <c r="A13" s="45">
        <v>1</v>
      </c>
      <c r="B13" s="142"/>
      <c r="C13" s="59" t="s">
        <v>18</v>
      </c>
      <c r="D13" s="143">
        <v>200</v>
      </c>
      <c r="E13" s="48">
        <v>5.8</v>
      </c>
      <c r="F13" s="48">
        <v>6.4</v>
      </c>
      <c r="G13" s="48">
        <v>9.4</v>
      </c>
      <c r="H13" s="48">
        <v>121.8</v>
      </c>
      <c r="I13" s="48">
        <v>0.1</v>
      </c>
      <c r="J13" s="48">
        <v>2.6</v>
      </c>
      <c r="K13" s="48">
        <v>0</v>
      </c>
      <c r="L13" s="48">
        <v>0</v>
      </c>
      <c r="M13" s="48">
        <v>240</v>
      </c>
      <c r="N13" s="48">
        <v>180</v>
      </c>
      <c r="O13" s="48">
        <v>28</v>
      </c>
      <c r="P13" s="48">
        <v>0.2</v>
      </c>
    </row>
    <row r="14" spans="1:16" ht="20.100000000000001" customHeight="1">
      <c r="A14" s="45">
        <v>1</v>
      </c>
      <c r="B14" s="142"/>
      <c r="C14" s="142" t="s">
        <v>19</v>
      </c>
      <c r="D14" s="143"/>
      <c r="E14" s="142">
        <f>SUM(E9:E13)</f>
        <v>10.54</v>
      </c>
      <c r="F14" s="142">
        <f t="shared" ref="F14:P14" si="0">SUM(F9:F13)</f>
        <v>16.02</v>
      </c>
      <c r="G14" s="142">
        <f t="shared" si="0"/>
        <v>108.40000000000002</v>
      </c>
      <c r="H14" s="142">
        <f t="shared" si="0"/>
        <v>607.9</v>
      </c>
      <c r="I14" s="142">
        <f t="shared" si="0"/>
        <v>0.1</v>
      </c>
      <c r="J14" s="142">
        <f t="shared" si="0"/>
        <v>3.6500000000000004</v>
      </c>
      <c r="K14" s="142">
        <f t="shared" si="0"/>
        <v>18.34</v>
      </c>
      <c r="L14" s="142">
        <f t="shared" si="0"/>
        <v>3.4199999999999995</v>
      </c>
      <c r="M14" s="142">
        <f t="shared" si="0"/>
        <v>335.8</v>
      </c>
      <c r="N14" s="142">
        <f t="shared" si="0"/>
        <v>231</v>
      </c>
      <c r="O14" s="142">
        <f t="shared" si="0"/>
        <v>165.9</v>
      </c>
      <c r="P14" s="142">
        <f t="shared" si="0"/>
        <v>6.0100000000000007</v>
      </c>
    </row>
    <row r="15" spans="1:16" ht="15.95" customHeight="1">
      <c r="A15" s="45">
        <v>1</v>
      </c>
      <c r="B15" s="149" t="s">
        <v>20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6" ht="20.100000000000001" customHeight="1">
      <c r="B16" s="103" t="s">
        <v>186</v>
      </c>
      <c r="C16" s="118" t="s">
        <v>235</v>
      </c>
      <c r="D16" s="117">
        <v>100</v>
      </c>
      <c r="E16" s="48">
        <v>1.1000000000000001</v>
      </c>
      <c r="F16" s="48">
        <v>0.1</v>
      </c>
      <c r="G16" s="48">
        <v>3.5</v>
      </c>
      <c r="H16" s="48">
        <v>19.3</v>
      </c>
      <c r="I16" s="48">
        <v>0.01</v>
      </c>
      <c r="J16" s="48">
        <v>15</v>
      </c>
      <c r="K16" s="48">
        <v>0</v>
      </c>
      <c r="L16" s="48">
        <v>0.7</v>
      </c>
      <c r="M16" s="48">
        <v>10</v>
      </c>
      <c r="N16" s="48">
        <v>35</v>
      </c>
      <c r="O16" s="48">
        <v>15</v>
      </c>
      <c r="P16" s="48">
        <v>0.8</v>
      </c>
    </row>
    <row r="17" spans="1:16" ht="20.100000000000001" customHeight="1">
      <c r="A17" s="45">
        <v>1</v>
      </c>
      <c r="B17" s="142" t="s">
        <v>80</v>
      </c>
      <c r="C17" s="59" t="s">
        <v>55</v>
      </c>
      <c r="D17" s="143">
        <v>250</v>
      </c>
      <c r="E17" s="48">
        <v>5.4749999999999996</v>
      </c>
      <c r="F17" s="48">
        <v>5.2699999999999987</v>
      </c>
      <c r="G17" s="48">
        <v>16.535</v>
      </c>
      <c r="H17" s="48">
        <v>148.25</v>
      </c>
      <c r="I17" s="48">
        <v>0</v>
      </c>
      <c r="J17" s="48">
        <v>0.22750000000000001</v>
      </c>
      <c r="K17" s="48">
        <v>5.8250000000000002</v>
      </c>
      <c r="L17" s="48">
        <v>2.4249999999999998</v>
      </c>
      <c r="M17" s="48">
        <v>42.674999999999997</v>
      </c>
      <c r="N17" s="48">
        <v>35.575000000000003</v>
      </c>
      <c r="O17" s="48">
        <v>88.09999999999998</v>
      </c>
      <c r="P17" s="48">
        <v>2.0499999999999998</v>
      </c>
    </row>
    <row r="18" spans="1:16" ht="20.100000000000001" customHeight="1">
      <c r="A18" s="45">
        <v>1</v>
      </c>
      <c r="B18" s="142" t="s">
        <v>260</v>
      </c>
      <c r="C18" s="59" t="s">
        <v>261</v>
      </c>
      <c r="D18" s="140" t="s">
        <v>262</v>
      </c>
      <c r="E18" s="48">
        <v>23.6</v>
      </c>
      <c r="F18" s="48">
        <v>52.6</v>
      </c>
      <c r="G18" s="48">
        <v>48.4</v>
      </c>
      <c r="H18" s="48">
        <v>761.6</v>
      </c>
      <c r="I18" s="48">
        <v>0</v>
      </c>
      <c r="J18" s="48">
        <v>0.8</v>
      </c>
      <c r="K18" s="48">
        <v>2.6</v>
      </c>
      <c r="L18" s="48">
        <v>5</v>
      </c>
      <c r="M18" s="48">
        <v>23.2</v>
      </c>
      <c r="N18" s="48">
        <v>74</v>
      </c>
      <c r="O18" s="48">
        <v>326</v>
      </c>
      <c r="P18" s="48">
        <v>3.4</v>
      </c>
    </row>
    <row r="19" spans="1:16" ht="20.100000000000001" customHeight="1">
      <c r="A19" s="45">
        <v>1</v>
      </c>
      <c r="B19" s="142" t="s">
        <v>94</v>
      </c>
      <c r="C19" s="59" t="s">
        <v>81</v>
      </c>
      <c r="D19" s="143">
        <v>200</v>
      </c>
      <c r="E19" s="48">
        <v>0.28000000000000003</v>
      </c>
      <c r="F19" s="48">
        <v>0.1</v>
      </c>
      <c r="G19" s="48">
        <v>32.880000000000003</v>
      </c>
      <c r="H19" s="48">
        <v>133.58000000000001</v>
      </c>
      <c r="I19" s="48">
        <v>0</v>
      </c>
      <c r="J19" s="48">
        <v>0</v>
      </c>
      <c r="K19" s="48">
        <v>19.3</v>
      </c>
      <c r="L19" s="48">
        <v>0.16</v>
      </c>
      <c r="M19" s="48">
        <v>13.78</v>
      </c>
      <c r="N19" s="48">
        <v>5.78</v>
      </c>
      <c r="O19" s="48">
        <v>7.38</v>
      </c>
      <c r="P19" s="48">
        <v>0.48</v>
      </c>
    </row>
    <row r="20" spans="1:16" ht="20.100000000000001" customHeight="1">
      <c r="A20" s="45">
        <v>1</v>
      </c>
      <c r="B20" s="142" t="s">
        <v>82</v>
      </c>
      <c r="C20" s="59" t="s">
        <v>21</v>
      </c>
      <c r="D20" s="143">
        <v>40</v>
      </c>
      <c r="E20" s="48">
        <v>3.0666666666666664</v>
      </c>
      <c r="F20" s="48">
        <v>0.26666666666666672</v>
      </c>
      <c r="G20" s="48">
        <v>19.733333333333334</v>
      </c>
      <c r="H20" s="48">
        <v>94</v>
      </c>
      <c r="I20" s="48">
        <v>0</v>
      </c>
      <c r="J20" s="48">
        <v>0</v>
      </c>
      <c r="K20" s="48">
        <v>0</v>
      </c>
      <c r="L20" s="48">
        <v>0.4</v>
      </c>
      <c r="M20" s="48">
        <v>8</v>
      </c>
      <c r="N20" s="48">
        <v>26</v>
      </c>
      <c r="O20" s="48">
        <v>5.6000000000000014</v>
      </c>
      <c r="P20" s="48">
        <v>0.4</v>
      </c>
    </row>
    <row r="21" spans="1:16" ht="20.100000000000001" customHeight="1">
      <c r="A21" s="45">
        <v>1</v>
      </c>
      <c r="B21" s="142" t="s">
        <v>83</v>
      </c>
      <c r="C21" s="59" t="s">
        <v>22</v>
      </c>
      <c r="D21" s="143">
        <v>50</v>
      </c>
      <c r="E21" s="48">
        <v>3.25</v>
      </c>
      <c r="F21" s="48">
        <v>0.625</v>
      </c>
      <c r="G21" s="48">
        <v>19.75</v>
      </c>
      <c r="H21" s="48">
        <v>99</v>
      </c>
      <c r="I21" s="48">
        <v>0.125</v>
      </c>
      <c r="J21" s="48">
        <v>0</v>
      </c>
      <c r="K21" s="48">
        <v>0</v>
      </c>
      <c r="L21" s="48">
        <v>0.75</v>
      </c>
      <c r="M21" s="48">
        <v>14.499999999999998</v>
      </c>
      <c r="N21" s="48">
        <v>75</v>
      </c>
      <c r="O21" s="48">
        <v>23.5</v>
      </c>
      <c r="P21" s="48">
        <v>2</v>
      </c>
    </row>
    <row r="22" spans="1:16" ht="20.100000000000001" customHeight="1">
      <c r="A22" s="45">
        <v>1</v>
      </c>
      <c r="B22" s="142"/>
      <c r="C22" s="142" t="s">
        <v>19</v>
      </c>
      <c r="D22" s="143"/>
      <c r="E22" s="142">
        <f>SUM(E16:E21)</f>
        <v>36.771666666666668</v>
      </c>
      <c r="F22" s="142">
        <f t="shared" ref="F22:P22" si="1">SUM(F16:F21)</f>
        <v>58.961666666666666</v>
      </c>
      <c r="G22" s="142">
        <f t="shared" si="1"/>
        <v>140.79833333333335</v>
      </c>
      <c r="H22" s="142">
        <f t="shared" si="1"/>
        <v>1255.73</v>
      </c>
      <c r="I22" s="142">
        <f t="shared" si="1"/>
        <v>0.13500000000000001</v>
      </c>
      <c r="J22" s="142">
        <f t="shared" si="1"/>
        <v>16.0275</v>
      </c>
      <c r="K22" s="142">
        <f t="shared" si="1"/>
        <v>27.725000000000001</v>
      </c>
      <c r="L22" s="142">
        <f t="shared" si="1"/>
        <v>9.4350000000000005</v>
      </c>
      <c r="M22" s="142">
        <f t="shared" si="1"/>
        <v>112.155</v>
      </c>
      <c r="N22" s="142">
        <f t="shared" si="1"/>
        <v>251.35499999999999</v>
      </c>
      <c r="O22" s="142">
        <f t="shared" si="1"/>
        <v>465.58</v>
      </c>
      <c r="P22" s="142">
        <f t="shared" si="1"/>
        <v>9.1300000000000008</v>
      </c>
    </row>
    <row r="23" spans="1:16" ht="20.100000000000001" customHeight="1">
      <c r="A23" s="45">
        <v>1</v>
      </c>
      <c r="B23" s="149" t="s">
        <v>23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6" ht="21.75" customHeight="1">
      <c r="A24" s="45">
        <v>1</v>
      </c>
      <c r="B24" s="142" t="s">
        <v>93</v>
      </c>
      <c r="C24" s="59" t="s">
        <v>62</v>
      </c>
      <c r="D24" s="143">
        <v>200</v>
      </c>
      <c r="E24" s="48">
        <v>18.579999999999998</v>
      </c>
      <c r="F24" s="48">
        <v>33.1</v>
      </c>
      <c r="G24" s="48">
        <v>3.52</v>
      </c>
      <c r="H24" s="48">
        <v>386.34</v>
      </c>
      <c r="I24" s="48">
        <v>0.14000000000000001</v>
      </c>
      <c r="J24" s="48">
        <v>0.34</v>
      </c>
      <c r="K24" s="48">
        <v>0.44</v>
      </c>
      <c r="L24" s="48">
        <v>1</v>
      </c>
      <c r="M24" s="48">
        <v>137.44</v>
      </c>
      <c r="N24" s="48">
        <v>301.04000000000002</v>
      </c>
      <c r="O24" s="48">
        <v>21.52</v>
      </c>
      <c r="P24" s="48">
        <v>3.52</v>
      </c>
    </row>
    <row r="25" spans="1:16" ht="21.75" customHeight="1">
      <c r="B25" s="142" t="s">
        <v>82</v>
      </c>
      <c r="C25" s="59" t="s">
        <v>21</v>
      </c>
      <c r="D25" s="143">
        <v>30</v>
      </c>
      <c r="E25" s="48">
        <v>2.2999999999999998</v>
      </c>
      <c r="F25" s="48">
        <v>0.20000000000000004</v>
      </c>
      <c r="G25" s="48">
        <v>14.8</v>
      </c>
      <c r="H25" s="48">
        <v>70.5</v>
      </c>
      <c r="I25" s="48">
        <v>0</v>
      </c>
      <c r="J25" s="48">
        <v>0</v>
      </c>
      <c r="K25" s="48">
        <v>0</v>
      </c>
      <c r="L25" s="48">
        <v>0.3</v>
      </c>
      <c r="M25" s="48">
        <v>6</v>
      </c>
      <c r="N25" s="48">
        <v>19.5</v>
      </c>
      <c r="O25" s="48">
        <v>4.2</v>
      </c>
      <c r="P25" s="48">
        <v>0.3</v>
      </c>
    </row>
    <row r="26" spans="1:16" ht="20.100000000000001" customHeight="1">
      <c r="A26" s="45">
        <v>1</v>
      </c>
      <c r="B26" s="142" t="s">
        <v>182</v>
      </c>
      <c r="C26" s="59" t="s">
        <v>183</v>
      </c>
      <c r="D26" s="143">
        <v>200</v>
      </c>
      <c r="E26" s="48">
        <v>0.16</v>
      </c>
      <c r="F26" s="48">
        <v>0.16</v>
      </c>
      <c r="G26" s="48">
        <v>27.88</v>
      </c>
      <c r="H26" s="48">
        <v>113.6</v>
      </c>
      <c r="I26" s="48">
        <v>0.02</v>
      </c>
      <c r="J26" s="48">
        <v>0.9</v>
      </c>
      <c r="K26" s="48">
        <v>0</v>
      </c>
      <c r="L26" s="48">
        <v>0.08</v>
      </c>
      <c r="M26" s="48">
        <v>14.18</v>
      </c>
      <c r="N26" s="48">
        <v>4.4000000000000004</v>
      </c>
      <c r="O26" s="48">
        <v>5.14</v>
      </c>
      <c r="P26" s="48">
        <v>0.96</v>
      </c>
    </row>
    <row r="27" spans="1:16" ht="20.100000000000001" customHeight="1">
      <c r="A27" s="45">
        <v>1</v>
      </c>
      <c r="B27" s="142"/>
      <c r="C27" s="142" t="s">
        <v>19</v>
      </c>
      <c r="D27" s="143"/>
      <c r="E27" s="142">
        <f>SUM(E24:E26)</f>
        <v>21.04</v>
      </c>
      <c r="F27" s="142">
        <f t="shared" ref="F27:P27" si="2">SUM(F24:F26)</f>
        <v>33.46</v>
      </c>
      <c r="G27" s="142">
        <f t="shared" si="2"/>
        <v>46.2</v>
      </c>
      <c r="H27" s="142">
        <f t="shared" si="2"/>
        <v>570.43999999999994</v>
      </c>
      <c r="I27" s="142">
        <f t="shared" si="2"/>
        <v>0.16</v>
      </c>
      <c r="J27" s="142">
        <f t="shared" si="2"/>
        <v>1.24</v>
      </c>
      <c r="K27" s="142">
        <f t="shared" si="2"/>
        <v>0.44</v>
      </c>
      <c r="L27" s="142">
        <f t="shared" si="2"/>
        <v>1.3800000000000001</v>
      </c>
      <c r="M27" s="142">
        <f t="shared" si="2"/>
        <v>157.62</v>
      </c>
      <c r="N27" s="142">
        <f t="shared" si="2"/>
        <v>324.94</v>
      </c>
      <c r="O27" s="142">
        <f t="shared" si="2"/>
        <v>30.86</v>
      </c>
      <c r="P27" s="142">
        <f t="shared" si="2"/>
        <v>4.7799999999999994</v>
      </c>
    </row>
    <row r="28" spans="1:16" ht="20.100000000000001" customHeight="1">
      <c r="A28" s="45">
        <v>1</v>
      </c>
      <c r="B28" s="142"/>
      <c r="C28" s="142" t="s">
        <v>24</v>
      </c>
      <c r="D28" s="143"/>
      <c r="E28" s="142">
        <f>SUM(E14+E22+E27)</f>
        <v>68.351666666666659</v>
      </c>
      <c r="F28" s="142">
        <f t="shared" ref="F28:P28" si="3">SUM(F14+F22+F27)</f>
        <v>108.44166666666666</v>
      </c>
      <c r="G28" s="142">
        <f t="shared" si="3"/>
        <v>295.39833333333337</v>
      </c>
      <c r="H28" s="142">
        <f t="shared" si="3"/>
        <v>2434.0700000000002</v>
      </c>
      <c r="I28" s="142">
        <f t="shared" si="3"/>
        <v>0.39500000000000002</v>
      </c>
      <c r="J28" s="142">
        <f t="shared" si="3"/>
        <v>20.9175</v>
      </c>
      <c r="K28" s="142">
        <f t="shared" si="3"/>
        <v>46.504999999999995</v>
      </c>
      <c r="L28" s="142">
        <f t="shared" si="3"/>
        <v>14.235000000000001</v>
      </c>
      <c r="M28" s="142">
        <f t="shared" si="3"/>
        <v>605.57500000000005</v>
      </c>
      <c r="N28" s="142">
        <f t="shared" si="3"/>
        <v>807.29500000000007</v>
      </c>
      <c r="O28" s="142">
        <f t="shared" si="3"/>
        <v>662.34</v>
      </c>
      <c r="P28" s="142">
        <f t="shared" si="3"/>
        <v>19.920000000000002</v>
      </c>
    </row>
    <row r="29" spans="1:16" s="57" customFormat="1" ht="15" customHeight="1">
      <c r="B29" s="101"/>
      <c r="C29" s="101"/>
      <c r="D29" s="106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s="57" customFormat="1" ht="20.100000000000001" customHeight="1">
      <c r="B30" s="167" t="s">
        <v>168</v>
      </c>
      <c r="C30" s="98"/>
      <c r="D30" s="10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7" customFormat="1" ht="20.100000000000001" customHeight="1">
      <c r="B31" s="167" t="s">
        <v>166</v>
      </c>
      <c r="C31" s="98"/>
      <c r="D31" s="106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57" customFormat="1" ht="20.100000000000001" customHeight="1">
      <c r="B32" s="167" t="s">
        <v>250</v>
      </c>
      <c r="C32" s="98"/>
      <c r="D32" s="10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s="57" customFormat="1" ht="11.25" customHeight="1">
      <c r="B33" s="101"/>
      <c r="C33" s="101"/>
      <c r="D33" s="106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s="57" customFormat="1" ht="41.25" customHeight="1">
      <c r="B34" s="151" t="s">
        <v>0</v>
      </c>
      <c r="C34" s="151" t="s">
        <v>1</v>
      </c>
      <c r="D34" s="152" t="s">
        <v>2</v>
      </c>
      <c r="E34" s="149" t="s">
        <v>3</v>
      </c>
      <c r="F34" s="149"/>
      <c r="G34" s="149"/>
      <c r="H34" s="149" t="s">
        <v>4</v>
      </c>
      <c r="I34" s="149" t="s">
        <v>5</v>
      </c>
      <c r="J34" s="149"/>
      <c r="K34" s="149"/>
      <c r="L34" s="149"/>
      <c r="M34" s="149" t="s">
        <v>6</v>
      </c>
      <c r="N34" s="149"/>
      <c r="O34" s="149"/>
      <c r="P34" s="149"/>
    </row>
    <row r="35" spans="1:16" s="57" customFormat="1" ht="41.25" customHeight="1">
      <c r="B35" s="151"/>
      <c r="C35" s="151"/>
      <c r="D35" s="152"/>
      <c r="E35" s="142" t="s">
        <v>7</v>
      </c>
      <c r="F35" s="142" t="s">
        <v>8</v>
      </c>
      <c r="G35" s="142" t="s">
        <v>9</v>
      </c>
      <c r="H35" s="149"/>
      <c r="I35" s="142" t="s">
        <v>167</v>
      </c>
      <c r="J35" s="142" t="s">
        <v>10</v>
      </c>
      <c r="K35" s="142" t="s">
        <v>11</v>
      </c>
      <c r="L35" s="142" t="s">
        <v>12</v>
      </c>
      <c r="M35" s="142" t="s">
        <v>13</v>
      </c>
      <c r="N35" s="142" t="s">
        <v>14</v>
      </c>
      <c r="O35" s="142" t="s">
        <v>15</v>
      </c>
      <c r="P35" s="142" t="s">
        <v>16</v>
      </c>
    </row>
    <row r="36" spans="1:16" ht="20.100000000000001" customHeight="1">
      <c r="A36" s="45">
        <v>2</v>
      </c>
      <c r="B36" s="149" t="s">
        <v>17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9.950000000000003" customHeight="1">
      <c r="A37" s="45">
        <v>2</v>
      </c>
      <c r="B37" s="142" t="s">
        <v>77</v>
      </c>
      <c r="C37" s="59" t="s">
        <v>56</v>
      </c>
      <c r="D37" s="143">
        <v>200</v>
      </c>
      <c r="E37" s="48">
        <v>5.8</v>
      </c>
      <c r="F37" s="48">
        <v>10.199999999999999</v>
      </c>
      <c r="G37" s="48">
        <v>30.8</v>
      </c>
      <c r="H37" s="48">
        <v>239</v>
      </c>
      <c r="I37" s="48">
        <v>0.06</v>
      </c>
      <c r="J37" s="48">
        <v>0.08</v>
      </c>
      <c r="K37" s="48">
        <v>1.1200000000000001</v>
      </c>
      <c r="L37" s="48">
        <v>61.72</v>
      </c>
      <c r="M37" s="48">
        <v>127.4</v>
      </c>
      <c r="N37" s="48">
        <v>19.399999999999999</v>
      </c>
      <c r="O37" s="48">
        <v>112.6</v>
      </c>
      <c r="P37" s="48">
        <v>0.4</v>
      </c>
    </row>
    <row r="38" spans="1:16" ht="20.100000000000001" customHeight="1">
      <c r="B38" s="142" t="s">
        <v>93</v>
      </c>
      <c r="C38" s="59" t="s">
        <v>62</v>
      </c>
      <c r="D38" s="143">
        <v>200</v>
      </c>
      <c r="E38" s="48">
        <v>18.579999999999998</v>
      </c>
      <c r="F38" s="48">
        <v>33.1</v>
      </c>
      <c r="G38" s="48">
        <v>3.52</v>
      </c>
      <c r="H38" s="48">
        <v>386.34</v>
      </c>
      <c r="I38" s="48">
        <v>0.14000000000000001</v>
      </c>
      <c r="J38" s="48">
        <v>0.34</v>
      </c>
      <c r="K38" s="48">
        <v>0.44</v>
      </c>
      <c r="L38" s="48">
        <v>1</v>
      </c>
      <c r="M38" s="48">
        <v>137.44</v>
      </c>
      <c r="N38" s="48">
        <v>301.04000000000002</v>
      </c>
      <c r="O38" s="48">
        <v>21.52</v>
      </c>
      <c r="P38" s="48">
        <v>3.52</v>
      </c>
    </row>
    <row r="39" spans="1:16" ht="20.100000000000001" customHeight="1">
      <c r="B39" s="142"/>
      <c r="C39" s="59" t="s">
        <v>248</v>
      </c>
      <c r="D39" s="143"/>
      <c r="E39" s="48">
        <f>SUM(E37:E38)/2</f>
        <v>12.19</v>
      </c>
      <c r="F39" s="48">
        <f t="shared" ref="F39:P39" si="4">SUM(F37:F38)/2</f>
        <v>21.65</v>
      </c>
      <c r="G39" s="48">
        <f t="shared" si="4"/>
        <v>17.16</v>
      </c>
      <c r="H39" s="48">
        <f t="shared" si="4"/>
        <v>312.66999999999996</v>
      </c>
      <c r="I39" s="48">
        <f t="shared" si="4"/>
        <v>0.1</v>
      </c>
      <c r="J39" s="48">
        <f t="shared" si="4"/>
        <v>0.21000000000000002</v>
      </c>
      <c r="K39" s="48">
        <f t="shared" si="4"/>
        <v>0.78</v>
      </c>
      <c r="L39" s="48">
        <f t="shared" si="4"/>
        <v>31.36</v>
      </c>
      <c r="M39" s="48">
        <f t="shared" si="4"/>
        <v>132.42000000000002</v>
      </c>
      <c r="N39" s="48">
        <f t="shared" si="4"/>
        <v>160.22</v>
      </c>
      <c r="O39" s="48">
        <f t="shared" si="4"/>
        <v>67.06</v>
      </c>
      <c r="P39" s="48">
        <f t="shared" si="4"/>
        <v>1.96</v>
      </c>
    </row>
    <row r="40" spans="1:16" ht="20.100000000000001" customHeight="1">
      <c r="A40" s="45">
        <v>2</v>
      </c>
      <c r="B40" s="142" t="s">
        <v>142</v>
      </c>
      <c r="C40" s="59" t="s">
        <v>25</v>
      </c>
      <c r="D40" s="143">
        <v>30</v>
      </c>
      <c r="E40" s="48">
        <v>2.4</v>
      </c>
      <c r="F40" s="48">
        <v>7.4999999999999997E-2</v>
      </c>
      <c r="G40" s="48">
        <v>15.9</v>
      </c>
      <c r="H40" s="48">
        <v>81</v>
      </c>
      <c r="I40" s="48">
        <v>0.06</v>
      </c>
      <c r="J40" s="48">
        <v>1.2</v>
      </c>
      <c r="K40" s="48">
        <v>0</v>
      </c>
      <c r="L40" s="48">
        <v>0</v>
      </c>
      <c r="M40" s="48">
        <v>11.4</v>
      </c>
      <c r="N40" s="48">
        <v>39</v>
      </c>
      <c r="O40" s="48">
        <v>7.8</v>
      </c>
      <c r="P40" s="48">
        <v>0.75</v>
      </c>
    </row>
    <row r="41" spans="1:16" ht="20.100000000000001" customHeight="1">
      <c r="A41" s="45">
        <v>2</v>
      </c>
      <c r="B41" s="142" t="s">
        <v>185</v>
      </c>
      <c r="C41" s="59" t="s">
        <v>184</v>
      </c>
      <c r="D41" s="143">
        <v>20</v>
      </c>
      <c r="E41" s="48">
        <v>4.6399999999999997</v>
      </c>
      <c r="F41" s="48">
        <v>5.9</v>
      </c>
      <c r="G41" s="48">
        <v>0</v>
      </c>
      <c r="H41" s="48">
        <v>71.66</v>
      </c>
      <c r="I41" s="48">
        <v>0</v>
      </c>
      <c r="J41" s="48">
        <v>0.14000000000000001</v>
      </c>
      <c r="K41" s="48">
        <v>5.2000000000000005E-2</v>
      </c>
      <c r="L41" s="48">
        <v>0.1</v>
      </c>
      <c r="M41" s="48">
        <v>176</v>
      </c>
      <c r="N41" s="48">
        <v>100</v>
      </c>
      <c r="O41" s="48">
        <v>7</v>
      </c>
      <c r="P41" s="48">
        <v>0.2</v>
      </c>
    </row>
    <row r="42" spans="1:16" ht="20.100000000000001" customHeight="1">
      <c r="A42" s="45">
        <v>2</v>
      </c>
      <c r="B42" s="142" t="s">
        <v>78</v>
      </c>
      <c r="C42" s="59" t="s">
        <v>29</v>
      </c>
      <c r="D42" s="143" t="s">
        <v>205</v>
      </c>
      <c r="E42" s="48">
        <v>0.08</v>
      </c>
      <c r="F42" s="48">
        <v>6.4</v>
      </c>
      <c r="G42" s="48">
        <v>9.4</v>
      </c>
      <c r="H42" s="48">
        <v>121.8</v>
      </c>
      <c r="I42" s="48">
        <v>0.1</v>
      </c>
      <c r="J42" s="48">
        <v>2.6</v>
      </c>
      <c r="K42" s="48">
        <v>0</v>
      </c>
      <c r="L42" s="48">
        <v>0</v>
      </c>
      <c r="M42" s="48">
        <v>240</v>
      </c>
      <c r="N42" s="48">
        <v>180</v>
      </c>
      <c r="O42" s="48">
        <v>28</v>
      </c>
      <c r="P42" s="48">
        <v>0.2</v>
      </c>
    </row>
    <row r="43" spans="1:16" ht="20.100000000000001" customHeight="1">
      <c r="A43" s="45">
        <v>2</v>
      </c>
      <c r="B43" s="142"/>
      <c r="C43" s="142" t="s">
        <v>19</v>
      </c>
      <c r="D43" s="143"/>
      <c r="E43" s="142">
        <f>SUM(E39:E42)</f>
        <v>19.309999999999999</v>
      </c>
      <c r="F43" s="142">
        <f t="shared" ref="F43:P43" si="5">SUM(F39:F42)</f>
        <v>34.024999999999999</v>
      </c>
      <c r="G43" s="142">
        <f t="shared" si="5"/>
        <v>42.46</v>
      </c>
      <c r="H43" s="142">
        <f t="shared" si="5"/>
        <v>587.12999999999988</v>
      </c>
      <c r="I43" s="142">
        <f t="shared" si="5"/>
        <v>0.26</v>
      </c>
      <c r="J43" s="142">
        <f t="shared" si="5"/>
        <v>4.1500000000000004</v>
      </c>
      <c r="K43" s="142">
        <f t="shared" si="5"/>
        <v>0.83200000000000007</v>
      </c>
      <c r="L43" s="142">
        <f t="shared" si="5"/>
        <v>31.46</v>
      </c>
      <c r="M43" s="142">
        <f t="shared" si="5"/>
        <v>559.82000000000005</v>
      </c>
      <c r="N43" s="142">
        <f t="shared" si="5"/>
        <v>479.22</v>
      </c>
      <c r="O43" s="142">
        <f t="shared" si="5"/>
        <v>109.86</v>
      </c>
      <c r="P43" s="142">
        <f t="shared" si="5"/>
        <v>3.1100000000000003</v>
      </c>
    </row>
    <row r="44" spans="1:16" ht="20.100000000000001" customHeight="1">
      <c r="A44" s="45">
        <v>2</v>
      </c>
      <c r="B44" s="149" t="s">
        <v>20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</row>
    <row r="45" spans="1:16" ht="20.100000000000001" customHeight="1">
      <c r="B45" s="142" t="s">
        <v>213</v>
      </c>
      <c r="C45" s="59" t="s">
        <v>214</v>
      </c>
      <c r="D45" s="143">
        <v>100</v>
      </c>
      <c r="E45" s="48">
        <v>1.1000000000000001</v>
      </c>
      <c r="F45" s="48">
        <v>0.2</v>
      </c>
      <c r="G45" s="48">
        <v>3.8</v>
      </c>
      <c r="H45" s="48">
        <v>21.4</v>
      </c>
      <c r="I45" s="48">
        <v>0.06</v>
      </c>
      <c r="J45" s="48">
        <v>25</v>
      </c>
      <c r="K45" s="48">
        <v>0</v>
      </c>
      <c r="L45" s="48">
        <v>0.7</v>
      </c>
      <c r="M45" s="48">
        <v>14</v>
      </c>
      <c r="N45" s="48">
        <v>26</v>
      </c>
      <c r="O45" s="48">
        <v>20</v>
      </c>
      <c r="P45" s="48">
        <v>0.9</v>
      </c>
    </row>
    <row r="46" spans="1:16" ht="20.100000000000001" customHeight="1">
      <c r="B46" s="142" t="s">
        <v>216</v>
      </c>
      <c r="C46" s="59" t="s">
        <v>215</v>
      </c>
      <c r="D46" s="143">
        <v>100</v>
      </c>
      <c r="E46" s="48">
        <v>0.8</v>
      </c>
      <c r="F46" s="48">
        <v>0.1</v>
      </c>
      <c r="G46" s="48">
        <v>2.5</v>
      </c>
      <c r="H46" s="48">
        <v>14.1</v>
      </c>
      <c r="I46" s="48">
        <v>0</v>
      </c>
      <c r="J46" s="48">
        <v>10</v>
      </c>
      <c r="K46" s="48">
        <v>0</v>
      </c>
      <c r="L46" s="48">
        <v>0</v>
      </c>
      <c r="M46" s="48">
        <v>23.3</v>
      </c>
      <c r="N46" s="48">
        <v>41.6</v>
      </c>
      <c r="O46" s="48">
        <v>14</v>
      </c>
      <c r="P46" s="48">
        <v>0.6</v>
      </c>
    </row>
    <row r="47" spans="1:16" ht="22.5" customHeight="1">
      <c r="A47" s="45">
        <v>2</v>
      </c>
      <c r="B47" s="142"/>
      <c r="C47" s="59" t="s">
        <v>135</v>
      </c>
      <c r="D47" s="143"/>
      <c r="E47" s="48">
        <f>SUM(E45:E46)/2</f>
        <v>0.95000000000000007</v>
      </c>
      <c r="F47" s="48">
        <f t="shared" ref="F47:P47" si="6">SUM(F45:F46)/2</f>
        <v>0.15000000000000002</v>
      </c>
      <c r="G47" s="48">
        <f t="shared" si="6"/>
        <v>3.15</v>
      </c>
      <c r="H47" s="48">
        <f t="shared" si="6"/>
        <v>17.75</v>
      </c>
      <c r="I47" s="48">
        <f t="shared" si="6"/>
        <v>0.03</v>
      </c>
      <c r="J47" s="48">
        <f t="shared" si="6"/>
        <v>17.5</v>
      </c>
      <c r="K47" s="48">
        <f t="shared" si="6"/>
        <v>0</v>
      </c>
      <c r="L47" s="48">
        <f t="shared" si="6"/>
        <v>0.35</v>
      </c>
      <c r="M47" s="48">
        <f t="shared" si="6"/>
        <v>18.649999999999999</v>
      </c>
      <c r="N47" s="48">
        <f t="shared" si="6"/>
        <v>33.799999999999997</v>
      </c>
      <c r="O47" s="48">
        <f t="shared" si="6"/>
        <v>17</v>
      </c>
      <c r="P47" s="48">
        <f t="shared" si="6"/>
        <v>0.75</v>
      </c>
    </row>
    <row r="48" spans="1:16" ht="37.5" customHeight="1">
      <c r="B48" s="142" t="s">
        <v>201</v>
      </c>
      <c r="C48" s="59" t="s">
        <v>162</v>
      </c>
      <c r="D48" s="141" t="s">
        <v>263</v>
      </c>
      <c r="E48" s="47">
        <v>2.0525000000000002</v>
      </c>
      <c r="F48" s="52">
        <v>6</v>
      </c>
      <c r="G48" s="52">
        <v>2.2999999999999998</v>
      </c>
      <c r="H48" s="52">
        <v>67.3</v>
      </c>
      <c r="I48" s="52">
        <v>0</v>
      </c>
      <c r="J48" s="52">
        <v>0</v>
      </c>
      <c r="K48" s="52">
        <v>95</v>
      </c>
      <c r="L48" s="52">
        <v>2.7</v>
      </c>
      <c r="M48" s="52">
        <v>21.8</v>
      </c>
      <c r="N48" s="52">
        <v>13.3</v>
      </c>
      <c r="O48" s="52">
        <v>40</v>
      </c>
      <c r="P48" s="53">
        <v>0.5</v>
      </c>
    </row>
    <row r="49" spans="1:16" ht="20.100000000000001" hidden="1" customHeight="1">
      <c r="B49" s="142"/>
      <c r="C49" s="59"/>
      <c r="D49" s="143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18" hidden="1" customHeight="1">
      <c r="B50" s="142"/>
      <c r="C50" s="59"/>
      <c r="D50" s="143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9"/>
    </row>
    <row r="51" spans="1:16" ht="20.100000000000001" customHeight="1">
      <c r="B51" s="142" t="s">
        <v>220</v>
      </c>
      <c r="C51" s="59" t="s">
        <v>221</v>
      </c>
      <c r="D51" s="143" t="s">
        <v>252</v>
      </c>
      <c r="E51" s="48">
        <v>25.1</v>
      </c>
      <c r="F51" s="48">
        <v>24.7</v>
      </c>
      <c r="G51" s="48">
        <v>34.5</v>
      </c>
      <c r="H51" s="48">
        <v>468.7</v>
      </c>
      <c r="I51" s="48">
        <v>9.0000000000000011E-2</v>
      </c>
      <c r="J51" s="48">
        <v>0.9</v>
      </c>
      <c r="K51" s="48">
        <v>0</v>
      </c>
      <c r="L51" s="48">
        <v>2.4</v>
      </c>
      <c r="M51" s="48">
        <v>27.75</v>
      </c>
      <c r="N51" s="48">
        <v>198.66000000000003</v>
      </c>
      <c r="O51" s="48">
        <v>44.82</v>
      </c>
      <c r="P51" s="48">
        <v>2.94</v>
      </c>
    </row>
    <row r="52" spans="1:16" ht="20.100000000000001" customHeight="1">
      <c r="A52" s="45">
        <v>2</v>
      </c>
      <c r="B52" s="142" t="s">
        <v>88</v>
      </c>
      <c r="C52" s="59" t="s">
        <v>89</v>
      </c>
      <c r="D52" s="143">
        <v>200</v>
      </c>
      <c r="E52" s="54">
        <v>0.66</v>
      </c>
      <c r="F52" s="54">
        <v>0.1</v>
      </c>
      <c r="G52" s="54">
        <v>32.020000000000003</v>
      </c>
      <c r="H52" s="54">
        <v>131.52000000000001</v>
      </c>
      <c r="I52" s="54">
        <v>0</v>
      </c>
      <c r="J52" s="54">
        <v>0.02</v>
      </c>
      <c r="K52" s="54">
        <v>0.68</v>
      </c>
      <c r="L52" s="54">
        <v>0.5</v>
      </c>
      <c r="M52" s="54">
        <v>32.479999999999997</v>
      </c>
      <c r="N52" s="54">
        <v>17.46</v>
      </c>
      <c r="O52" s="54">
        <v>23.44</v>
      </c>
      <c r="P52" s="54">
        <v>0.7</v>
      </c>
    </row>
    <row r="53" spans="1:16" ht="20.100000000000001" customHeight="1">
      <c r="A53" s="45">
        <v>2</v>
      </c>
      <c r="B53" s="142" t="s">
        <v>82</v>
      </c>
      <c r="C53" s="59" t="s">
        <v>21</v>
      </c>
      <c r="D53" s="143">
        <v>40</v>
      </c>
      <c r="E53" s="54">
        <v>3.0666666666666664</v>
      </c>
      <c r="F53" s="48">
        <v>0.26666666666666672</v>
      </c>
      <c r="G53" s="48">
        <v>19.733333333333334</v>
      </c>
      <c r="H53" s="48">
        <v>94</v>
      </c>
      <c r="I53" s="48">
        <v>0</v>
      </c>
      <c r="J53" s="48">
        <v>0</v>
      </c>
      <c r="K53" s="48">
        <v>0</v>
      </c>
      <c r="L53" s="48">
        <v>0.4</v>
      </c>
      <c r="M53" s="48">
        <v>8</v>
      </c>
      <c r="N53" s="48">
        <v>26</v>
      </c>
      <c r="O53" s="48">
        <v>5.6000000000000014</v>
      </c>
      <c r="P53" s="48">
        <v>0.4</v>
      </c>
    </row>
    <row r="54" spans="1:16" ht="20.100000000000001" customHeight="1">
      <c r="A54" s="45">
        <v>2</v>
      </c>
      <c r="B54" s="142" t="s">
        <v>83</v>
      </c>
      <c r="C54" s="59" t="s">
        <v>22</v>
      </c>
      <c r="D54" s="143">
        <v>50</v>
      </c>
      <c r="E54" s="54">
        <v>3.25</v>
      </c>
      <c r="F54" s="47">
        <v>0.625</v>
      </c>
      <c r="G54" s="47">
        <v>19.75</v>
      </c>
      <c r="H54" s="47">
        <v>99</v>
      </c>
      <c r="I54" s="47">
        <v>0.125</v>
      </c>
      <c r="J54" s="47">
        <v>0</v>
      </c>
      <c r="K54" s="47">
        <v>0</v>
      </c>
      <c r="L54" s="47">
        <v>0.75</v>
      </c>
      <c r="M54" s="47">
        <v>14.499999999999998</v>
      </c>
      <c r="N54" s="47">
        <v>75</v>
      </c>
      <c r="O54" s="47">
        <v>23.5</v>
      </c>
      <c r="P54" s="47">
        <v>2</v>
      </c>
    </row>
    <row r="55" spans="1:16" ht="20.100000000000001" customHeight="1">
      <c r="A55" s="45">
        <v>2</v>
      </c>
      <c r="B55" s="142"/>
      <c r="C55" s="142" t="s">
        <v>19</v>
      </c>
      <c r="D55" s="143"/>
      <c r="E55" s="142">
        <f>SUM(E47:E54)</f>
        <v>35.079166666666666</v>
      </c>
      <c r="F55" s="142">
        <f t="shared" ref="F55:P55" si="7">SUM(F47:F54)</f>
        <v>31.841666666666669</v>
      </c>
      <c r="G55" s="142">
        <f t="shared" si="7"/>
        <v>111.45333333333333</v>
      </c>
      <c r="H55" s="142">
        <f t="shared" si="7"/>
        <v>878.27</v>
      </c>
      <c r="I55" s="142">
        <f t="shared" si="7"/>
        <v>0.245</v>
      </c>
      <c r="J55" s="142">
        <f t="shared" si="7"/>
        <v>18.419999999999998</v>
      </c>
      <c r="K55" s="142">
        <f t="shared" si="7"/>
        <v>95.68</v>
      </c>
      <c r="L55" s="142">
        <f t="shared" si="7"/>
        <v>7.1000000000000005</v>
      </c>
      <c r="M55" s="142">
        <f t="shared" si="7"/>
        <v>123.18</v>
      </c>
      <c r="N55" s="142">
        <f t="shared" si="7"/>
        <v>364.22</v>
      </c>
      <c r="O55" s="142">
        <f t="shared" si="7"/>
        <v>154.35999999999999</v>
      </c>
      <c r="P55" s="142">
        <f t="shared" si="7"/>
        <v>7.29</v>
      </c>
    </row>
    <row r="56" spans="1:16" ht="20.100000000000001" customHeight="1">
      <c r="A56" s="45">
        <v>2</v>
      </c>
      <c r="B56" s="149" t="s">
        <v>23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</row>
    <row r="57" spans="1:16" ht="39" customHeight="1">
      <c r="A57" s="45">
        <v>2</v>
      </c>
      <c r="B57" s="142" t="s">
        <v>141</v>
      </c>
      <c r="C57" s="59" t="s">
        <v>57</v>
      </c>
      <c r="D57" s="143" t="s">
        <v>251</v>
      </c>
      <c r="E57" s="47">
        <v>9</v>
      </c>
      <c r="F57" s="47">
        <v>7.8</v>
      </c>
      <c r="G57" s="47">
        <v>17.3</v>
      </c>
      <c r="H57" s="47">
        <v>179.8</v>
      </c>
      <c r="I57" s="47">
        <v>0.1</v>
      </c>
      <c r="J57" s="47">
        <v>1.7</v>
      </c>
      <c r="K57" s="47">
        <v>0.6</v>
      </c>
      <c r="L57" s="47">
        <v>1.1000000000000001</v>
      </c>
      <c r="M57" s="47">
        <v>232.8</v>
      </c>
      <c r="N57" s="47">
        <v>38.1</v>
      </c>
      <c r="O57" s="47">
        <v>146.6</v>
      </c>
      <c r="P57" s="47">
        <v>1.2</v>
      </c>
    </row>
    <row r="58" spans="1:16" ht="20.100000000000001" customHeight="1">
      <c r="B58" s="142" t="s">
        <v>189</v>
      </c>
      <c r="C58" s="59" t="s">
        <v>188</v>
      </c>
      <c r="D58" s="143" t="s">
        <v>205</v>
      </c>
      <c r="E58" s="47">
        <v>0</v>
      </c>
      <c r="F58" s="47">
        <v>0.02</v>
      </c>
      <c r="G58" s="47">
        <v>15.08</v>
      </c>
      <c r="H58" s="47">
        <v>60.4</v>
      </c>
      <c r="I58" s="47">
        <v>0.02</v>
      </c>
      <c r="J58" s="47">
        <v>0.02</v>
      </c>
      <c r="K58" s="47">
        <v>0.18</v>
      </c>
      <c r="L58" s="47">
        <v>0</v>
      </c>
      <c r="M58" s="47">
        <v>0.46</v>
      </c>
      <c r="N58" s="47">
        <v>0.02</v>
      </c>
      <c r="O58" s="47">
        <v>0</v>
      </c>
      <c r="P58" s="47">
        <v>0.26</v>
      </c>
    </row>
    <row r="59" spans="1:16" ht="20.100000000000001" customHeight="1">
      <c r="A59" s="45">
        <v>2</v>
      </c>
      <c r="B59" s="48"/>
      <c r="C59" s="142" t="s">
        <v>19</v>
      </c>
      <c r="D59" s="143"/>
      <c r="E59" s="142">
        <f>SUM(E57:E58)</f>
        <v>9</v>
      </c>
      <c r="F59" s="142">
        <f t="shared" ref="F59:P59" si="8">SUM(F57:F58)</f>
        <v>7.8199999999999994</v>
      </c>
      <c r="G59" s="142">
        <f t="shared" si="8"/>
        <v>32.380000000000003</v>
      </c>
      <c r="H59" s="142">
        <f t="shared" si="8"/>
        <v>240.20000000000002</v>
      </c>
      <c r="I59" s="142">
        <f t="shared" si="8"/>
        <v>0.12000000000000001</v>
      </c>
      <c r="J59" s="142">
        <f t="shared" si="8"/>
        <v>1.72</v>
      </c>
      <c r="K59" s="142">
        <f t="shared" si="8"/>
        <v>0.78</v>
      </c>
      <c r="L59" s="142">
        <f t="shared" si="8"/>
        <v>1.1000000000000001</v>
      </c>
      <c r="M59" s="142">
        <f t="shared" si="8"/>
        <v>233.26000000000002</v>
      </c>
      <c r="N59" s="142">
        <f t="shared" si="8"/>
        <v>38.120000000000005</v>
      </c>
      <c r="O59" s="142">
        <f t="shared" si="8"/>
        <v>146.6</v>
      </c>
      <c r="P59" s="142">
        <f t="shared" si="8"/>
        <v>1.46</v>
      </c>
    </row>
    <row r="60" spans="1:16" ht="20.100000000000001" customHeight="1">
      <c r="A60" s="45">
        <v>2</v>
      </c>
      <c r="B60" s="48"/>
      <c r="C60" s="142" t="s">
        <v>27</v>
      </c>
      <c r="D60" s="143"/>
      <c r="E60" s="142">
        <f>SUM(E43+E55+E59)</f>
        <v>63.389166666666668</v>
      </c>
      <c r="F60" s="142">
        <f t="shared" ref="F60:P60" si="9">SUM(F43+F55+F59)</f>
        <v>73.686666666666667</v>
      </c>
      <c r="G60" s="142">
        <f t="shared" si="9"/>
        <v>186.29333333333332</v>
      </c>
      <c r="H60" s="142">
        <f t="shared" si="9"/>
        <v>1705.6</v>
      </c>
      <c r="I60" s="142">
        <f t="shared" si="9"/>
        <v>0.625</v>
      </c>
      <c r="J60" s="142">
        <f t="shared" si="9"/>
        <v>24.29</v>
      </c>
      <c r="K60" s="142">
        <f t="shared" si="9"/>
        <v>97.292000000000002</v>
      </c>
      <c r="L60" s="142">
        <f t="shared" si="9"/>
        <v>39.660000000000004</v>
      </c>
      <c r="M60" s="142">
        <f t="shared" si="9"/>
        <v>916.26</v>
      </c>
      <c r="N60" s="142">
        <f t="shared" si="9"/>
        <v>881.56000000000006</v>
      </c>
      <c r="O60" s="142">
        <f t="shared" si="9"/>
        <v>410.81999999999994</v>
      </c>
      <c r="P60" s="142">
        <f t="shared" si="9"/>
        <v>11.86</v>
      </c>
    </row>
    <row r="61" spans="1:16" s="57" customFormat="1" ht="20.100000000000001" customHeight="1">
      <c r="B61" s="101"/>
      <c r="C61" s="101"/>
      <c r="D61" s="106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s="57" customFormat="1" ht="20.100000000000001" customHeight="1">
      <c r="B62" s="167" t="s">
        <v>169</v>
      </c>
      <c r="C62" s="98"/>
      <c r="D62" s="106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57" customFormat="1" ht="20.100000000000001" customHeight="1">
      <c r="B63" s="167" t="s">
        <v>166</v>
      </c>
      <c r="C63" s="98"/>
      <c r="D63" s="106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s="57" customFormat="1" ht="20.100000000000001" customHeight="1">
      <c r="B64" s="167" t="s">
        <v>250</v>
      </c>
      <c r="C64" s="98"/>
      <c r="D64" s="106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s="57" customFormat="1" ht="20.100000000000001" customHeight="1">
      <c r="B65" s="101"/>
      <c r="C65" s="101"/>
      <c r="D65" s="106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s="57" customFormat="1" ht="42.75" customHeight="1">
      <c r="B66" s="151" t="s">
        <v>0</v>
      </c>
      <c r="C66" s="151" t="s">
        <v>1</v>
      </c>
      <c r="D66" s="152" t="s">
        <v>2</v>
      </c>
      <c r="E66" s="149" t="s">
        <v>3</v>
      </c>
      <c r="F66" s="149"/>
      <c r="G66" s="149"/>
      <c r="H66" s="149" t="s">
        <v>4</v>
      </c>
      <c r="I66" s="149" t="s">
        <v>5</v>
      </c>
      <c r="J66" s="149"/>
      <c r="K66" s="149"/>
      <c r="L66" s="149"/>
      <c r="M66" s="149" t="s">
        <v>6</v>
      </c>
      <c r="N66" s="149"/>
      <c r="O66" s="149"/>
      <c r="P66" s="149"/>
    </row>
    <row r="67" spans="1:16" s="57" customFormat="1" ht="38.25" customHeight="1">
      <c r="B67" s="151"/>
      <c r="C67" s="151"/>
      <c r="D67" s="152"/>
      <c r="E67" s="142" t="s">
        <v>7</v>
      </c>
      <c r="F67" s="142" t="s">
        <v>8</v>
      </c>
      <c r="G67" s="142" t="s">
        <v>9</v>
      </c>
      <c r="H67" s="149"/>
      <c r="I67" s="142" t="s">
        <v>167</v>
      </c>
      <c r="J67" s="142" t="s">
        <v>10</v>
      </c>
      <c r="K67" s="142" t="s">
        <v>11</v>
      </c>
      <c r="L67" s="142" t="s">
        <v>12</v>
      </c>
      <c r="M67" s="142" t="s">
        <v>13</v>
      </c>
      <c r="N67" s="142" t="s">
        <v>14</v>
      </c>
      <c r="O67" s="142" t="s">
        <v>15</v>
      </c>
      <c r="P67" s="142" t="s">
        <v>16</v>
      </c>
    </row>
    <row r="68" spans="1:16" ht="20.100000000000001" customHeight="1">
      <c r="A68" s="45">
        <v>3</v>
      </c>
      <c r="B68" s="149" t="s">
        <v>17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 ht="23.25" customHeight="1">
      <c r="A69" s="45">
        <v>3</v>
      </c>
      <c r="B69" s="142" t="s">
        <v>222</v>
      </c>
      <c r="C69" s="59" t="s">
        <v>223</v>
      </c>
      <c r="D69" s="143">
        <v>200</v>
      </c>
      <c r="E69" s="48">
        <v>5</v>
      </c>
      <c r="F69" s="48">
        <v>7</v>
      </c>
      <c r="G69" s="48">
        <v>24</v>
      </c>
      <c r="H69" s="48">
        <v>178</v>
      </c>
      <c r="I69" s="48">
        <v>0.08</v>
      </c>
      <c r="J69" s="48">
        <v>0.54</v>
      </c>
      <c r="K69" s="48">
        <v>0.04</v>
      </c>
      <c r="L69" s="48">
        <v>0.06</v>
      </c>
      <c r="M69" s="48">
        <v>115</v>
      </c>
      <c r="N69" s="48">
        <v>123</v>
      </c>
      <c r="O69" s="48">
        <v>27</v>
      </c>
      <c r="P69" s="48">
        <v>0.6</v>
      </c>
    </row>
    <row r="70" spans="1:16" ht="37.5" customHeight="1">
      <c r="A70" s="45">
        <v>3</v>
      </c>
      <c r="B70" s="142"/>
      <c r="C70" s="59" t="s">
        <v>28</v>
      </c>
      <c r="D70" s="143">
        <v>50</v>
      </c>
      <c r="E70" s="48">
        <v>2</v>
      </c>
      <c r="F70" s="48">
        <v>2.35</v>
      </c>
      <c r="G70" s="48">
        <v>13.9</v>
      </c>
      <c r="H70" s="48">
        <v>85</v>
      </c>
      <c r="I70" s="48">
        <v>0.03</v>
      </c>
      <c r="J70" s="48">
        <v>0</v>
      </c>
      <c r="K70" s="48">
        <v>5.0000000000000001E-3</v>
      </c>
      <c r="L70" s="48">
        <v>1</v>
      </c>
      <c r="M70" s="48">
        <v>8</v>
      </c>
      <c r="N70" s="48">
        <v>22</v>
      </c>
      <c r="O70" s="48">
        <v>3</v>
      </c>
      <c r="P70" s="48">
        <v>0.3</v>
      </c>
    </row>
    <row r="71" spans="1:16" ht="20.100000000000001" customHeight="1">
      <c r="A71" s="45">
        <v>3</v>
      </c>
      <c r="B71" s="142" t="s">
        <v>87</v>
      </c>
      <c r="C71" s="59" t="s">
        <v>31</v>
      </c>
      <c r="D71" s="143" t="s">
        <v>204</v>
      </c>
      <c r="E71" s="48">
        <v>0.14000000000000001</v>
      </c>
      <c r="F71" s="48">
        <v>0.02</v>
      </c>
      <c r="G71" s="48">
        <v>15.2</v>
      </c>
      <c r="H71" s="48">
        <v>61.5</v>
      </c>
      <c r="I71" s="48">
        <v>0</v>
      </c>
      <c r="J71" s="48">
        <v>0</v>
      </c>
      <c r="K71" s="48">
        <v>2.84</v>
      </c>
      <c r="L71" s="48">
        <v>0.02</v>
      </c>
      <c r="M71" s="48">
        <v>14.2</v>
      </c>
      <c r="N71" s="48">
        <v>2.4</v>
      </c>
      <c r="O71" s="48">
        <v>4.4000000000000004</v>
      </c>
      <c r="P71" s="48">
        <v>0.36</v>
      </c>
    </row>
    <row r="72" spans="1:16" ht="20.100000000000001" customHeight="1">
      <c r="A72" s="45">
        <v>3</v>
      </c>
      <c r="B72" s="142"/>
      <c r="C72" s="59" t="s">
        <v>18</v>
      </c>
      <c r="D72" s="143">
        <v>200</v>
      </c>
      <c r="E72" s="48">
        <v>11.6</v>
      </c>
      <c r="F72" s="48">
        <v>12.8</v>
      </c>
      <c r="G72" s="48">
        <v>18.8</v>
      </c>
      <c r="H72" s="48">
        <v>243.6</v>
      </c>
      <c r="I72" s="48">
        <v>0.2</v>
      </c>
      <c r="J72" s="48">
        <v>5.2</v>
      </c>
      <c r="K72" s="48">
        <v>0</v>
      </c>
      <c r="L72" s="48">
        <v>0</v>
      </c>
      <c r="M72" s="48">
        <v>480</v>
      </c>
      <c r="N72" s="48">
        <v>360</v>
      </c>
      <c r="O72" s="48">
        <v>56</v>
      </c>
      <c r="P72" s="48">
        <v>0.4</v>
      </c>
    </row>
    <row r="73" spans="1:16" ht="20.100000000000001" customHeight="1">
      <c r="A73" s="45">
        <v>3</v>
      </c>
      <c r="B73" s="142"/>
      <c r="C73" s="142" t="s">
        <v>19</v>
      </c>
      <c r="D73" s="170"/>
      <c r="E73" s="142">
        <f>SUM(E69:E72)</f>
        <v>18.739999999999998</v>
      </c>
      <c r="F73" s="142">
        <f t="shared" ref="F73:P73" si="10">SUM(F69:F72)</f>
        <v>22.17</v>
      </c>
      <c r="G73" s="142">
        <f t="shared" si="10"/>
        <v>71.899999999999991</v>
      </c>
      <c r="H73" s="142">
        <f t="shared" si="10"/>
        <v>568.1</v>
      </c>
      <c r="I73" s="142">
        <f t="shared" si="10"/>
        <v>0.31</v>
      </c>
      <c r="J73" s="142">
        <f t="shared" si="10"/>
        <v>5.74</v>
      </c>
      <c r="K73" s="142">
        <f t="shared" si="10"/>
        <v>2.8849999999999998</v>
      </c>
      <c r="L73" s="142">
        <f t="shared" si="10"/>
        <v>1.08</v>
      </c>
      <c r="M73" s="142">
        <f t="shared" si="10"/>
        <v>617.20000000000005</v>
      </c>
      <c r="N73" s="142">
        <f t="shared" si="10"/>
        <v>507.4</v>
      </c>
      <c r="O73" s="142">
        <f t="shared" si="10"/>
        <v>90.4</v>
      </c>
      <c r="P73" s="142">
        <f t="shared" si="10"/>
        <v>1.6599999999999997</v>
      </c>
    </row>
    <row r="74" spans="1:16" ht="20.100000000000001" customHeight="1">
      <c r="A74" s="45">
        <v>3</v>
      </c>
      <c r="B74" s="149" t="s">
        <v>20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</row>
    <row r="75" spans="1:16" ht="20.100000000000001" customHeight="1">
      <c r="A75" s="45">
        <v>3</v>
      </c>
      <c r="B75" s="142" t="s">
        <v>241</v>
      </c>
      <c r="C75" s="59" t="s">
        <v>240</v>
      </c>
      <c r="D75" s="143">
        <v>100</v>
      </c>
      <c r="E75" s="48">
        <v>1.4</v>
      </c>
      <c r="F75" s="48">
        <v>6</v>
      </c>
      <c r="G75" s="48">
        <v>8.3000000000000007</v>
      </c>
      <c r="H75" s="48">
        <v>93.9</v>
      </c>
      <c r="I75" s="48">
        <v>0</v>
      </c>
      <c r="J75" s="48">
        <v>9.5</v>
      </c>
      <c r="K75" s="48">
        <v>0</v>
      </c>
      <c r="L75" s="48">
        <v>2.73</v>
      </c>
      <c r="M75" s="48">
        <v>35</v>
      </c>
      <c r="N75" s="48">
        <v>40.9</v>
      </c>
      <c r="O75" s="48">
        <v>20.9</v>
      </c>
      <c r="P75" s="48">
        <v>1.3</v>
      </c>
    </row>
    <row r="76" spans="1:16" ht="20.100000000000001" customHeight="1">
      <c r="B76" s="142" t="s">
        <v>196</v>
      </c>
      <c r="C76" s="59" t="s">
        <v>244</v>
      </c>
      <c r="D76" s="143">
        <v>250</v>
      </c>
      <c r="E76" s="48">
        <v>8.75</v>
      </c>
      <c r="F76" s="48">
        <v>8.25</v>
      </c>
      <c r="G76" s="48">
        <v>18.75</v>
      </c>
      <c r="H76" s="48">
        <v>179.75</v>
      </c>
      <c r="I76" s="48">
        <v>0</v>
      </c>
      <c r="J76" s="48">
        <v>0.125</v>
      </c>
      <c r="K76" s="48">
        <v>8</v>
      </c>
      <c r="L76" s="48">
        <v>0.375</v>
      </c>
      <c r="M76" s="48">
        <v>51</v>
      </c>
      <c r="N76" s="48">
        <v>57.5</v>
      </c>
      <c r="O76" s="48">
        <v>208.75</v>
      </c>
      <c r="P76" s="48">
        <v>4</v>
      </c>
    </row>
    <row r="77" spans="1:16" ht="22.5" customHeight="1">
      <c r="B77" s="142" t="s">
        <v>233</v>
      </c>
      <c r="C77" s="59" t="s">
        <v>232</v>
      </c>
      <c r="D77" s="143" t="s">
        <v>255</v>
      </c>
      <c r="E77" s="48">
        <v>18.46</v>
      </c>
      <c r="F77" s="48">
        <v>5.33</v>
      </c>
      <c r="G77" s="48">
        <v>2.99</v>
      </c>
      <c r="H77" s="48">
        <v>137.28</v>
      </c>
      <c r="I77" s="48">
        <v>0.13</v>
      </c>
      <c r="J77" s="48">
        <v>1.43</v>
      </c>
      <c r="K77" s="48">
        <v>0</v>
      </c>
      <c r="L77" s="48">
        <v>2.4700000000000002</v>
      </c>
      <c r="M77" s="48">
        <v>62.4</v>
      </c>
      <c r="N77" s="48">
        <v>292.37</v>
      </c>
      <c r="O77" s="48">
        <v>74.23</v>
      </c>
      <c r="P77" s="48">
        <v>1.3</v>
      </c>
    </row>
    <row r="78" spans="1:16" ht="20.100000000000001" customHeight="1">
      <c r="B78" s="142" t="s">
        <v>98</v>
      </c>
      <c r="C78" s="59" t="s">
        <v>63</v>
      </c>
      <c r="D78" s="143">
        <v>180</v>
      </c>
      <c r="E78" s="48">
        <v>3.6719999999999997</v>
      </c>
      <c r="F78" s="58">
        <v>2.86</v>
      </c>
      <c r="G78" s="58">
        <v>18.2</v>
      </c>
      <c r="H78" s="58">
        <v>122.98</v>
      </c>
      <c r="I78" s="58">
        <v>0</v>
      </c>
      <c r="J78" s="58">
        <v>8.58</v>
      </c>
      <c r="K78" s="58">
        <v>0</v>
      </c>
      <c r="L78" s="58">
        <v>1.3</v>
      </c>
      <c r="M78" s="58">
        <v>30.42</v>
      </c>
      <c r="N78" s="58">
        <v>70.2</v>
      </c>
      <c r="O78" s="58">
        <v>36.92</v>
      </c>
      <c r="P78" s="58">
        <v>1.3</v>
      </c>
    </row>
    <row r="79" spans="1:16" ht="20.100000000000001" customHeight="1">
      <c r="A79" s="45">
        <v>3</v>
      </c>
      <c r="B79" s="142" t="s">
        <v>94</v>
      </c>
      <c r="C79" s="59" t="s">
        <v>81</v>
      </c>
      <c r="D79" s="143">
        <v>200</v>
      </c>
      <c r="E79" s="48">
        <v>0.28000000000000003</v>
      </c>
      <c r="F79" s="48">
        <v>0.1</v>
      </c>
      <c r="G79" s="48">
        <v>32.880000000000003</v>
      </c>
      <c r="H79" s="48">
        <v>133.58000000000001</v>
      </c>
      <c r="I79" s="48">
        <v>0</v>
      </c>
      <c r="J79" s="48">
        <v>0</v>
      </c>
      <c r="K79" s="48">
        <v>19.3</v>
      </c>
      <c r="L79" s="48">
        <v>0.16</v>
      </c>
      <c r="M79" s="48">
        <v>13.78</v>
      </c>
      <c r="N79" s="48">
        <v>5.78</v>
      </c>
      <c r="O79" s="48">
        <v>7.38</v>
      </c>
      <c r="P79" s="48">
        <v>0.48</v>
      </c>
    </row>
    <row r="80" spans="1:16" ht="20.100000000000001" customHeight="1">
      <c r="B80" s="142"/>
      <c r="C80" s="59" t="s">
        <v>26</v>
      </c>
      <c r="D80" s="143">
        <v>150</v>
      </c>
      <c r="E80" s="48">
        <v>0.6</v>
      </c>
      <c r="F80" s="48">
        <v>0.6</v>
      </c>
      <c r="G80" s="48">
        <v>14.699999999999998</v>
      </c>
      <c r="H80" s="48">
        <v>70.5</v>
      </c>
      <c r="I80" s="48">
        <v>0</v>
      </c>
      <c r="J80" s="48">
        <v>0</v>
      </c>
      <c r="K80" s="48">
        <v>15</v>
      </c>
      <c r="L80" s="48">
        <v>0.3</v>
      </c>
      <c r="M80" s="48">
        <v>24</v>
      </c>
      <c r="N80" s="48">
        <v>13.5</v>
      </c>
      <c r="O80" s="48">
        <v>16.5</v>
      </c>
      <c r="P80" s="48">
        <v>3.2999999999999994</v>
      </c>
    </row>
    <row r="81" spans="1:16" ht="20.100000000000001" customHeight="1">
      <c r="B81" s="142" t="s">
        <v>82</v>
      </c>
      <c r="C81" s="59" t="s">
        <v>21</v>
      </c>
      <c r="D81" s="143">
        <v>40</v>
      </c>
      <c r="E81" s="48">
        <v>3.0666666666666664</v>
      </c>
      <c r="F81" s="48">
        <v>0.26666666666666672</v>
      </c>
      <c r="G81" s="48">
        <v>19.733333333333334</v>
      </c>
      <c r="H81" s="48">
        <v>94</v>
      </c>
      <c r="I81" s="48">
        <v>0</v>
      </c>
      <c r="J81" s="48">
        <v>0</v>
      </c>
      <c r="K81" s="48">
        <v>0</v>
      </c>
      <c r="L81" s="48">
        <v>0.4</v>
      </c>
      <c r="M81" s="48">
        <v>8</v>
      </c>
      <c r="N81" s="48">
        <v>26</v>
      </c>
      <c r="O81" s="48">
        <v>5.6000000000000014</v>
      </c>
      <c r="P81" s="48">
        <v>0.4</v>
      </c>
    </row>
    <row r="82" spans="1:16" ht="20.100000000000001" customHeight="1">
      <c r="A82" s="45">
        <v>3</v>
      </c>
      <c r="B82" s="142" t="s">
        <v>83</v>
      </c>
      <c r="C82" s="59" t="s">
        <v>22</v>
      </c>
      <c r="D82" s="143">
        <v>50</v>
      </c>
      <c r="E82" s="48">
        <v>3.25</v>
      </c>
      <c r="F82" s="48">
        <v>0.16</v>
      </c>
      <c r="G82" s="48">
        <v>27.88</v>
      </c>
      <c r="H82" s="48">
        <v>113.6</v>
      </c>
      <c r="I82" s="48">
        <v>0</v>
      </c>
      <c r="J82" s="48">
        <v>0.02</v>
      </c>
      <c r="K82" s="48">
        <v>0.9</v>
      </c>
      <c r="L82" s="48">
        <v>0.08</v>
      </c>
      <c r="M82" s="48">
        <v>14.18</v>
      </c>
      <c r="N82" s="48">
        <v>5.14</v>
      </c>
      <c r="O82" s="48">
        <v>4.4000000000000004</v>
      </c>
      <c r="P82" s="48">
        <v>0.96</v>
      </c>
    </row>
    <row r="83" spans="1:16" ht="20.100000000000001" customHeight="1">
      <c r="A83" s="45">
        <v>3</v>
      </c>
      <c r="B83" s="142"/>
      <c r="C83" s="142" t="s">
        <v>19</v>
      </c>
      <c r="D83" s="143"/>
      <c r="E83" s="142">
        <f>SUM(E75:E82)</f>
        <v>39.478666666666669</v>
      </c>
      <c r="F83" s="142">
        <f t="shared" ref="F83:P83" si="11">SUM(F75:F82)</f>
        <v>23.566666666666666</v>
      </c>
      <c r="G83" s="142">
        <f t="shared" si="11"/>
        <v>143.43333333333334</v>
      </c>
      <c r="H83" s="142">
        <f t="shared" si="11"/>
        <v>945.59</v>
      </c>
      <c r="I83" s="142">
        <f t="shared" si="11"/>
        <v>0.13</v>
      </c>
      <c r="J83" s="142">
        <f t="shared" si="11"/>
        <v>19.654999999999998</v>
      </c>
      <c r="K83" s="142">
        <f t="shared" si="11"/>
        <v>43.199999999999996</v>
      </c>
      <c r="L83" s="142">
        <f t="shared" si="11"/>
        <v>7.8150000000000004</v>
      </c>
      <c r="M83" s="142">
        <f t="shared" si="11"/>
        <v>238.78</v>
      </c>
      <c r="N83" s="142">
        <f t="shared" si="11"/>
        <v>511.38999999999993</v>
      </c>
      <c r="O83" s="142">
        <f t="shared" si="11"/>
        <v>374.68</v>
      </c>
      <c r="P83" s="142">
        <f t="shared" si="11"/>
        <v>13.04</v>
      </c>
    </row>
    <row r="84" spans="1:16" ht="20.100000000000001" customHeight="1">
      <c r="A84" s="45">
        <v>3</v>
      </c>
      <c r="B84" s="149" t="s">
        <v>23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</row>
    <row r="85" spans="1:16" ht="42" customHeight="1">
      <c r="A85" s="45">
        <v>3</v>
      </c>
      <c r="B85" s="142" t="s">
        <v>145</v>
      </c>
      <c r="C85" s="59" t="s">
        <v>160</v>
      </c>
      <c r="D85" s="143" t="s">
        <v>202</v>
      </c>
      <c r="E85" s="48">
        <v>12.6</v>
      </c>
      <c r="F85" s="48">
        <v>6.2</v>
      </c>
      <c r="G85" s="48">
        <v>12.5</v>
      </c>
      <c r="H85" s="48">
        <v>156.19999999999999</v>
      </c>
      <c r="I85" s="48">
        <v>0.04</v>
      </c>
      <c r="J85" s="48">
        <v>0.28000000000000003</v>
      </c>
      <c r="K85" s="48">
        <v>0.05</v>
      </c>
      <c r="L85" s="48">
        <v>0.25</v>
      </c>
      <c r="M85" s="48">
        <v>102.2</v>
      </c>
      <c r="N85" s="48">
        <v>128.69999999999999</v>
      </c>
      <c r="O85" s="48">
        <v>16.2</v>
      </c>
      <c r="P85" s="48">
        <v>0.3</v>
      </c>
    </row>
    <row r="86" spans="1:16" ht="20.100000000000001" customHeight="1">
      <c r="A86" s="45">
        <v>3</v>
      </c>
      <c r="B86" s="142" t="s">
        <v>84</v>
      </c>
      <c r="C86" s="59" t="s">
        <v>58</v>
      </c>
      <c r="D86" s="143">
        <v>200</v>
      </c>
      <c r="E86" s="47">
        <v>0.16</v>
      </c>
      <c r="F86" s="47">
        <v>0.16</v>
      </c>
      <c r="G86" s="47">
        <v>27.88</v>
      </c>
      <c r="H86" s="47">
        <v>113.6</v>
      </c>
      <c r="I86" s="47">
        <v>0</v>
      </c>
      <c r="J86" s="47">
        <v>0.02</v>
      </c>
      <c r="K86" s="47">
        <v>0.9</v>
      </c>
      <c r="L86" s="47">
        <v>0.08</v>
      </c>
      <c r="M86" s="47">
        <v>14.18</v>
      </c>
      <c r="N86" s="47">
        <v>5.14</v>
      </c>
      <c r="O86" s="47">
        <v>4.4000000000000004</v>
      </c>
      <c r="P86" s="47">
        <v>0.96</v>
      </c>
    </row>
    <row r="87" spans="1:16" ht="20.100000000000001" customHeight="1">
      <c r="A87" s="45">
        <v>3</v>
      </c>
      <c r="B87" s="142"/>
      <c r="C87" s="142" t="s">
        <v>19</v>
      </c>
      <c r="D87" s="143"/>
      <c r="E87" s="142">
        <f>SUM(E85:E86)</f>
        <v>12.76</v>
      </c>
      <c r="F87" s="142">
        <f t="shared" ref="F87:P87" si="12">SUM(F85:F86)</f>
        <v>6.36</v>
      </c>
      <c r="G87" s="142">
        <f t="shared" si="12"/>
        <v>40.379999999999995</v>
      </c>
      <c r="H87" s="142">
        <f t="shared" si="12"/>
        <v>269.79999999999995</v>
      </c>
      <c r="I87" s="142">
        <f t="shared" si="12"/>
        <v>0.04</v>
      </c>
      <c r="J87" s="142">
        <f t="shared" si="12"/>
        <v>0.30000000000000004</v>
      </c>
      <c r="K87" s="142">
        <f t="shared" si="12"/>
        <v>0.95000000000000007</v>
      </c>
      <c r="L87" s="142">
        <f t="shared" si="12"/>
        <v>0.33</v>
      </c>
      <c r="M87" s="142">
        <f t="shared" si="12"/>
        <v>116.38</v>
      </c>
      <c r="N87" s="142">
        <f t="shared" si="12"/>
        <v>133.83999999999997</v>
      </c>
      <c r="O87" s="142">
        <f t="shared" si="12"/>
        <v>20.6</v>
      </c>
      <c r="P87" s="142">
        <f t="shared" si="12"/>
        <v>1.26</v>
      </c>
    </row>
    <row r="88" spans="1:16" ht="20.100000000000001" customHeight="1">
      <c r="A88" s="45">
        <v>3</v>
      </c>
      <c r="B88" s="142"/>
      <c r="C88" s="142" t="s">
        <v>30</v>
      </c>
      <c r="D88" s="143"/>
      <c r="E88" s="142">
        <f>SUM(E73+E83+E87)</f>
        <v>70.978666666666669</v>
      </c>
      <c r="F88" s="142">
        <f t="shared" ref="F88:P88" si="13">SUM(F73+F83+F87)</f>
        <v>52.096666666666664</v>
      </c>
      <c r="G88" s="142">
        <f t="shared" si="13"/>
        <v>255.71333333333331</v>
      </c>
      <c r="H88" s="142">
        <f t="shared" si="13"/>
        <v>1783.49</v>
      </c>
      <c r="I88" s="142">
        <f t="shared" si="13"/>
        <v>0.48</v>
      </c>
      <c r="J88" s="142">
        <f t="shared" si="13"/>
        <v>25.694999999999997</v>
      </c>
      <c r="K88" s="142">
        <f t="shared" si="13"/>
        <v>47.034999999999997</v>
      </c>
      <c r="L88" s="142">
        <f t="shared" si="13"/>
        <v>9.2249999999999996</v>
      </c>
      <c r="M88" s="142">
        <f t="shared" si="13"/>
        <v>972.36</v>
      </c>
      <c r="N88" s="142">
        <f t="shared" si="13"/>
        <v>1152.6299999999999</v>
      </c>
      <c r="O88" s="142">
        <f t="shared" si="13"/>
        <v>485.68000000000006</v>
      </c>
      <c r="P88" s="142">
        <f t="shared" si="13"/>
        <v>15.959999999999999</v>
      </c>
    </row>
    <row r="89" spans="1:16" s="57" customFormat="1" ht="20.100000000000001" customHeight="1">
      <c r="B89" s="101"/>
      <c r="C89" s="101"/>
      <c r="D89" s="106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57" customFormat="1" ht="20.100000000000001" customHeight="1">
      <c r="B90" s="167" t="s">
        <v>170</v>
      </c>
      <c r="C90" s="98"/>
      <c r="D90" s="106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57" customFormat="1" ht="20.100000000000001" customHeight="1">
      <c r="B91" s="167" t="s">
        <v>166</v>
      </c>
      <c r="C91" s="98"/>
      <c r="D91" s="106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s="57" customFormat="1" ht="20.100000000000001" customHeight="1">
      <c r="B92" s="167" t="s">
        <v>250</v>
      </c>
      <c r="C92" s="98"/>
      <c r="D92" s="106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s="57" customFormat="1" ht="20.100000000000001" customHeight="1">
      <c r="B93" s="101"/>
      <c r="C93" s="101"/>
      <c r="D93" s="106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 s="57" customFormat="1" ht="39.75" customHeight="1">
      <c r="B94" s="151" t="s">
        <v>0</v>
      </c>
      <c r="C94" s="151" t="s">
        <v>1</v>
      </c>
      <c r="D94" s="152" t="s">
        <v>2</v>
      </c>
      <c r="E94" s="149" t="s">
        <v>3</v>
      </c>
      <c r="F94" s="149"/>
      <c r="G94" s="149"/>
      <c r="H94" s="149" t="s">
        <v>4</v>
      </c>
      <c r="I94" s="149" t="s">
        <v>5</v>
      </c>
      <c r="J94" s="149"/>
      <c r="K94" s="149"/>
      <c r="L94" s="149"/>
      <c r="M94" s="149" t="s">
        <v>6</v>
      </c>
      <c r="N94" s="149"/>
      <c r="O94" s="149"/>
      <c r="P94" s="149"/>
    </row>
    <row r="95" spans="1:16" s="57" customFormat="1" ht="39.75" customHeight="1">
      <c r="B95" s="151"/>
      <c r="C95" s="151"/>
      <c r="D95" s="152"/>
      <c r="E95" s="142" t="s">
        <v>7</v>
      </c>
      <c r="F95" s="142" t="s">
        <v>8</v>
      </c>
      <c r="G95" s="142" t="s">
        <v>9</v>
      </c>
      <c r="H95" s="149"/>
      <c r="I95" s="142" t="s">
        <v>167</v>
      </c>
      <c r="J95" s="142" t="s">
        <v>10</v>
      </c>
      <c r="K95" s="142" t="s">
        <v>11</v>
      </c>
      <c r="L95" s="142" t="s">
        <v>12</v>
      </c>
      <c r="M95" s="142" t="s">
        <v>13</v>
      </c>
      <c r="N95" s="142" t="s">
        <v>14</v>
      </c>
      <c r="O95" s="142" t="s">
        <v>15</v>
      </c>
      <c r="P95" s="142" t="s">
        <v>16</v>
      </c>
    </row>
    <row r="96" spans="1:16" ht="20.100000000000001" customHeight="1">
      <c r="A96" s="45">
        <v>4</v>
      </c>
      <c r="B96" s="149" t="s">
        <v>17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</row>
    <row r="97" spans="1:16" ht="39" customHeight="1">
      <c r="A97" s="45">
        <v>4</v>
      </c>
      <c r="B97" s="142" t="s">
        <v>95</v>
      </c>
      <c r="C97" s="59" t="s">
        <v>264</v>
      </c>
      <c r="D97" s="143" t="s">
        <v>202</v>
      </c>
      <c r="E97" s="48">
        <v>10.6</v>
      </c>
      <c r="F97" s="48">
        <v>9.6</v>
      </c>
      <c r="G97" s="48">
        <v>38.200000000000003</v>
      </c>
      <c r="H97" s="48">
        <v>280.8</v>
      </c>
      <c r="I97" s="48">
        <v>0.06</v>
      </c>
      <c r="J97" s="48">
        <v>0.06</v>
      </c>
      <c r="K97" s="48">
        <v>0.06</v>
      </c>
      <c r="L97" s="48">
        <v>0.94</v>
      </c>
      <c r="M97" s="48">
        <v>168</v>
      </c>
      <c r="N97" s="48">
        <v>133.4</v>
      </c>
      <c r="O97" s="48">
        <v>14.6</v>
      </c>
      <c r="P97" s="48">
        <v>1</v>
      </c>
    </row>
    <row r="98" spans="1:16" ht="21.75" customHeight="1">
      <c r="A98" s="45">
        <v>4</v>
      </c>
      <c r="B98" s="142" t="s">
        <v>178</v>
      </c>
      <c r="C98" s="59" t="s">
        <v>164</v>
      </c>
      <c r="D98" s="143">
        <v>10</v>
      </c>
      <c r="E98" s="48">
        <v>0.1</v>
      </c>
      <c r="F98" s="48">
        <v>6.2</v>
      </c>
      <c r="G98" s="48">
        <v>1.96</v>
      </c>
      <c r="H98" s="48">
        <v>64.400000000000006</v>
      </c>
      <c r="I98" s="48">
        <v>0</v>
      </c>
      <c r="J98" s="48">
        <v>7.0000000000000007E-2</v>
      </c>
      <c r="K98" s="48">
        <v>2.6000000000000002E-2</v>
      </c>
      <c r="L98" s="48">
        <v>0.05</v>
      </c>
      <c r="M98" s="48">
        <v>88</v>
      </c>
      <c r="N98" s="48">
        <v>50</v>
      </c>
      <c r="O98" s="48">
        <v>3.5</v>
      </c>
      <c r="P98" s="48">
        <v>0.1</v>
      </c>
    </row>
    <row r="99" spans="1:16" ht="20.100000000000001" customHeight="1">
      <c r="A99" s="45">
        <v>4</v>
      </c>
      <c r="B99" s="142" t="s">
        <v>142</v>
      </c>
      <c r="C99" s="59" t="s">
        <v>25</v>
      </c>
      <c r="D99" s="143">
        <v>30</v>
      </c>
      <c r="E99" s="48">
        <v>2.4</v>
      </c>
      <c r="F99" s="48">
        <v>7.4999999999999997E-2</v>
      </c>
      <c r="G99" s="48">
        <v>15.9</v>
      </c>
      <c r="H99" s="48">
        <v>81</v>
      </c>
      <c r="I99" s="48">
        <v>0.06</v>
      </c>
      <c r="J99" s="48">
        <v>1.2</v>
      </c>
      <c r="K99" s="48">
        <v>0</v>
      </c>
      <c r="L99" s="48">
        <v>0</v>
      </c>
      <c r="M99" s="48">
        <v>11.4</v>
      </c>
      <c r="N99" s="48">
        <v>39</v>
      </c>
      <c r="O99" s="48">
        <v>7.8</v>
      </c>
      <c r="P99" s="48">
        <v>0.75</v>
      </c>
    </row>
    <row r="100" spans="1:16" ht="20.100000000000001" customHeight="1">
      <c r="A100" s="45">
        <v>4</v>
      </c>
      <c r="B100" s="142" t="s">
        <v>91</v>
      </c>
      <c r="C100" s="59" t="s">
        <v>74</v>
      </c>
      <c r="D100" s="143">
        <v>200</v>
      </c>
      <c r="E100" s="48">
        <v>4.08</v>
      </c>
      <c r="F100" s="48">
        <v>3.54</v>
      </c>
      <c r="G100" s="48">
        <v>17.579999999999998</v>
      </c>
      <c r="H100" s="48">
        <v>118.52</v>
      </c>
      <c r="I100" s="48">
        <v>0.06</v>
      </c>
      <c r="J100" s="48">
        <v>1.58</v>
      </c>
      <c r="K100" s="48">
        <v>0.02</v>
      </c>
      <c r="L100" s="48">
        <v>0</v>
      </c>
      <c r="M100" s="48">
        <v>152.22</v>
      </c>
      <c r="N100" s="48">
        <v>124.56</v>
      </c>
      <c r="O100" s="48">
        <v>21.34</v>
      </c>
      <c r="P100" s="48">
        <v>0.48</v>
      </c>
    </row>
    <row r="101" spans="1:16" ht="20.100000000000001" customHeight="1">
      <c r="A101" s="45">
        <v>4</v>
      </c>
      <c r="B101" s="142"/>
      <c r="C101" s="142" t="s">
        <v>19</v>
      </c>
      <c r="D101" s="143"/>
      <c r="E101" s="142">
        <f>SUM(E97:E100)</f>
        <v>17.18</v>
      </c>
      <c r="F101" s="142">
        <f t="shared" ref="F101:P101" si="14">SUM(F97:F100)</f>
        <v>19.414999999999999</v>
      </c>
      <c r="G101" s="142">
        <f t="shared" si="14"/>
        <v>73.64</v>
      </c>
      <c r="H101" s="142">
        <f t="shared" si="14"/>
        <v>544.72</v>
      </c>
      <c r="I101" s="142">
        <f t="shared" si="14"/>
        <v>0.18</v>
      </c>
      <c r="J101" s="142">
        <f t="shared" si="14"/>
        <v>2.91</v>
      </c>
      <c r="K101" s="142">
        <f t="shared" si="14"/>
        <v>0.106</v>
      </c>
      <c r="L101" s="142">
        <f t="shared" si="14"/>
        <v>0.99</v>
      </c>
      <c r="M101" s="142">
        <f t="shared" si="14"/>
        <v>419.62</v>
      </c>
      <c r="N101" s="142">
        <f t="shared" si="14"/>
        <v>346.96000000000004</v>
      </c>
      <c r="O101" s="142">
        <f t="shared" si="14"/>
        <v>47.24</v>
      </c>
      <c r="P101" s="142">
        <f t="shared" si="14"/>
        <v>2.33</v>
      </c>
    </row>
    <row r="102" spans="1:16" ht="20.100000000000001" customHeight="1">
      <c r="A102" s="45">
        <v>4</v>
      </c>
      <c r="B102" s="149" t="s">
        <v>20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</row>
    <row r="103" spans="1:16" ht="20.100000000000001" customHeight="1">
      <c r="A103" s="45">
        <v>4</v>
      </c>
      <c r="B103" s="142" t="s">
        <v>224</v>
      </c>
      <c r="C103" s="59" t="s">
        <v>225</v>
      </c>
      <c r="D103" s="143">
        <v>100</v>
      </c>
      <c r="E103" s="48">
        <v>0.8</v>
      </c>
      <c r="F103" s="48">
        <v>0.1</v>
      </c>
      <c r="G103" s="48">
        <v>1.7</v>
      </c>
      <c r="H103" s="48">
        <v>10.9</v>
      </c>
      <c r="I103" s="48">
        <v>0.02</v>
      </c>
      <c r="J103" s="48">
        <v>5</v>
      </c>
      <c r="K103" s="48">
        <v>0</v>
      </c>
      <c r="L103" s="48">
        <v>0.1</v>
      </c>
      <c r="M103" s="48">
        <v>23</v>
      </c>
      <c r="N103" s="48">
        <v>24</v>
      </c>
      <c r="O103" s="48">
        <v>14</v>
      </c>
      <c r="P103" s="48">
        <v>0.6</v>
      </c>
    </row>
    <row r="104" spans="1:16" ht="39.950000000000003" customHeight="1">
      <c r="A104" s="45">
        <v>4</v>
      </c>
      <c r="B104" s="142" t="s">
        <v>226</v>
      </c>
      <c r="C104" s="59" t="s">
        <v>227</v>
      </c>
      <c r="D104" s="143" t="s">
        <v>253</v>
      </c>
      <c r="E104" s="48">
        <v>7.5789999999999997</v>
      </c>
      <c r="F104" s="48">
        <v>8.0162499999999994</v>
      </c>
      <c r="G104" s="48">
        <v>47.7</v>
      </c>
      <c r="H104" s="48">
        <v>293.7525</v>
      </c>
      <c r="I104" s="48">
        <v>4.7699999999999992E-2</v>
      </c>
      <c r="J104" s="48">
        <v>31.27</v>
      </c>
      <c r="K104" s="48">
        <v>1.5900000000000001E-2</v>
      </c>
      <c r="L104" s="48">
        <v>4.22675</v>
      </c>
      <c r="M104" s="48">
        <v>57.505000000000003</v>
      </c>
      <c r="N104" s="48">
        <v>111.83</v>
      </c>
      <c r="O104" s="48">
        <v>38.954999999999998</v>
      </c>
      <c r="P104" s="48">
        <v>1.81525</v>
      </c>
    </row>
    <row r="105" spans="1:16" ht="20.100000000000001" customHeight="1">
      <c r="A105" s="45">
        <v>4</v>
      </c>
      <c r="B105" s="142" t="s">
        <v>228</v>
      </c>
      <c r="C105" s="59" t="s">
        <v>229</v>
      </c>
      <c r="D105" s="143" t="s">
        <v>254</v>
      </c>
      <c r="E105" s="48">
        <v>18</v>
      </c>
      <c r="F105" s="48">
        <v>14.4</v>
      </c>
      <c r="G105" s="48">
        <v>6.78</v>
      </c>
      <c r="H105" s="48">
        <v>230.52</v>
      </c>
      <c r="I105" s="48">
        <v>0.12</v>
      </c>
      <c r="J105" s="48">
        <v>1.32</v>
      </c>
      <c r="K105" s="48">
        <v>0</v>
      </c>
      <c r="L105" s="48">
        <v>1.8</v>
      </c>
      <c r="M105" s="48">
        <v>28.8</v>
      </c>
      <c r="N105" s="48">
        <v>21.36</v>
      </c>
      <c r="O105" s="48">
        <v>163.5</v>
      </c>
      <c r="P105" s="48">
        <v>1.92</v>
      </c>
    </row>
    <row r="106" spans="1:16" ht="20.100000000000001" customHeight="1">
      <c r="A106" s="45">
        <v>4</v>
      </c>
      <c r="B106" s="142" t="s">
        <v>136</v>
      </c>
      <c r="C106" s="59" t="s">
        <v>67</v>
      </c>
      <c r="D106" s="143">
        <v>180</v>
      </c>
      <c r="E106" s="48">
        <v>10.295999999999999</v>
      </c>
      <c r="F106" s="48">
        <v>6.9479999999999995</v>
      </c>
      <c r="G106" s="48">
        <v>46.223999999999997</v>
      </c>
      <c r="H106" s="48">
        <v>288.57599999999996</v>
      </c>
      <c r="I106" s="48">
        <v>0.28800000000000003</v>
      </c>
      <c r="J106" s="48">
        <v>0</v>
      </c>
      <c r="K106" s="48">
        <v>1.8000000000000002E-2</v>
      </c>
      <c r="L106" s="48">
        <v>0.72</v>
      </c>
      <c r="M106" s="48">
        <v>18.468</v>
      </c>
      <c r="N106" s="48">
        <v>243.99000000000004</v>
      </c>
      <c r="O106" s="48">
        <v>162.57599999999999</v>
      </c>
      <c r="P106" s="48">
        <v>5.58</v>
      </c>
    </row>
    <row r="107" spans="1:16" ht="20.100000000000001" customHeight="1">
      <c r="A107" s="45">
        <v>4</v>
      </c>
      <c r="B107" s="142" t="s">
        <v>88</v>
      </c>
      <c r="C107" s="59" t="s">
        <v>89</v>
      </c>
      <c r="D107" s="143">
        <v>200</v>
      </c>
      <c r="E107" s="48">
        <v>0.66</v>
      </c>
      <c r="F107" s="48">
        <v>0.1</v>
      </c>
      <c r="G107" s="48">
        <v>32.020000000000003</v>
      </c>
      <c r="H107" s="48">
        <v>131.52000000000001</v>
      </c>
      <c r="I107" s="48">
        <v>0</v>
      </c>
      <c r="J107" s="48">
        <v>0.02</v>
      </c>
      <c r="K107" s="48">
        <v>0.68</v>
      </c>
      <c r="L107" s="48">
        <v>0.5</v>
      </c>
      <c r="M107" s="48">
        <v>32.479999999999997</v>
      </c>
      <c r="N107" s="48">
        <v>17.46</v>
      </c>
      <c r="O107" s="48">
        <v>23.44</v>
      </c>
      <c r="P107" s="48">
        <v>0.7</v>
      </c>
    </row>
    <row r="108" spans="1:16" ht="20.100000000000001" customHeight="1">
      <c r="A108" s="45">
        <v>4</v>
      </c>
      <c r="B108" s="142" t="s">
        <v>82</v>
      </c>
      <c r="C108" s="59" t="s">
        <v>21</v>
      </c>
      <c r="D108" s="143">
        <v>40</v>
      </c>
      <c r="E108" s="48">
        <v>3.0666666666666664</v>
      </c>
      <c r="F108" s="48">
        <v>0.26666666666666672</v>
      </c>
      <c r="G108" s="48">
        <v>19.733333333333334</v>
      </c>
      <c r="H108" s="48">
        <v>94</v>
      </c>
      <c r="I108" s="48">
        <v>0</v>
      </c>
      <c r="J108" s="48">
        <v>0</v>
      </c>
      <c r="K108" s="48">
        <v>0</v>
      </c>
      <c r="L108" s="48">
        <v>0.4</v>
      </c>
      <c r="M108" s="48">
        <v>8</v>
      </c>
      <c r="N108" s="48">
        <v>26</v>
      </c>
      <c r="O108" s="48">
        <v>5.6000000000000014</v>
      </c>
      <c r="P108" s="48">
        <v>0.4</v>
      </c>
    </row>
    <row r="109" spans="1:16" ht="20.100000000000001" customHeight="1">
      <c r="A109" s="45">
        <v>4</v>
      </c>
      <c r="B109" s="142" t="s">
        <v>83</v>
      </c>
      <c r="C109" s="59" t="s">
        <v>22</v>
      </c>
      <c r="D109" s="143">
        <v>50</v>
      </c>
      <c r="E109" s="48">
        <v>3.25</v>
      </c>
      <c r="F109" s="48">
        <v>0.625</v>
      </c>
      <c r="G109" s="48">
        <v>19.75</v>
      </c>
      <c r="H109" s="48">
        <v>99</v>
      </c>
      <c r="I109" s="48">
        <v>0.125</v>
      </c>
      <c r="J109" s="48">
        <v>0</v>
      </c>
      <c r="K109" s="48">
        <v>0</v>
      </c>
      <c r="L109" s="48">
        <v>0.75</v>
      </c>
      <c r="M109" s="48">
        <v>14.499999999999998</v>
      </c>
      <c r="N109" s="48">
        <v>75</v>
      </c>
      <c r="O109" s="48">
        <v>23.5</v>
      </c>
      <c r="P109" s="48">
        <v>2</v>
      </c>
    </row>
    <row r="110" spans="1:16" ht="20.100000000000001" customHeight="1">
      <c r="B110" s="142"/>
      <c r="C110" s="59" t="s">
        <v>26</v>
      </c>
      <c r="D110" s="143">
        <v>150</v>
      </c>
      <c r="E110" s="48">
        <v>0.6</v>
      </c>
      <c r="F110" s="48">
        <v>0.6</v>
      </c>
      <c r="G110" s="48">
        <v>14.699999999999998</v>
      </c>
      <c r="H110" s="48">
        <v>70.5</v>
      </c>
      <c r="I110" s="48">
        <v>0</v>
      </c>
      <c r="J110" s="48">
        <v>0</v>
      </c>
      <c r="K110" s="48">
        <v>15</v>
      </c>
      <c r="L110" s="48">
        <v>0.3</v>
      </c>
      <c r="M110" s="48">
        <v>24</v>
      </c>
      <c r="N110" s="48">
        <v>13.5</v>
      </c>
      <c r="O110" s="48">
        <v>16.5</v>
      </c>
      <c r="P110" s="48">
        <v>3.2999999999999994</v>
      </c>
    </row>
    <row r="111" spans="1:16" ht="20.100000000000001" customHeight="1">
      <c r="A111" s="45">
        <v>4</v>
      </c>
      <c r="B111" s="142"/>
      <c r="C111" s="142" t="s">
        <v>19</v>
      </c>
      <c r="D111" s="143"/>
      <c r="E111" s="142">
        <f>SUM(E103:E110)</f>
        <v>44.251666666666658</v>
      </c>
      <c r="F111" s="142">
        <f t="shared" ref="F111:P111" si="15">SUM(F103:F110)</f>
        <v>31.055916666666668</v>
      </c>
      <c r="G111" s="142">
        <f t="shared" si="15"/>
        <v>188.60733333333332</v>
      </c>
      <c r="H111" s="142">
        <f t="shared" si="15"/>
        <v>1218.7684999999999</v>
      </c>
      <c r="I111" s="142">
        <f t="shared" si="15"/>
        <v>0.60070000000000001</v>
      </c>
      <c r="J111" s="142">
        <f t="shared" si="15"/>
        <v>37.61</v>
      </c>
      <c r="K111" s="142">
        <f t="shared" si="15"/>
        <v>15.713900000000001</v>
      </c>
      <c r="L111" s="142">
        <f t="shared" si="15"/>
        <v>8.7967499999999994</v>
      </c>
      <c r="M111" s="142">
        <f t="shared" si="15"/>
        <v>206.75299999999999</v>
      </c>
      <c r="N111" s="142">
        <f t="shared" si="15"/>
        <v>533.1400000000001</v>
      </c>
      <c r="O111" s="142">
        <f t="shared" si="15"/>
        <v>448.07099999999997</v>
      </c>
      <c r="P111" s="142">
        <f t="shared" si="15"/>
        <v>16.315249999999999</v>
      </c>
    </row>
    <row r="112" spans="1:16" ht="20.100000000000001" customHeight="1">
      <c r="A112" s="45">
        <v>4</v>
      </c>
      <c r="B112" s="149" t="s">
        <v>23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1:16" ht="20.100000000000001" customHeight="1">
      <c r="A113" s="45">
        <v>4</v>
      </c>
      <c r="B113" s="142" t="s">
        <v>90</v>
      </c>
      <c r="C113" s="59" t="s">
        <v>61</v>
      </c>
      <c r="D113" s="143">
        <v>150</v>
      </c>
      <c r="E113" s="48">
        <v>13.95</v>
      </c>
      <c r="F113" s="48">
        <v>9</v>
      </c>
      <c r="G113" s="48">
        <v>33.299999999999997</v>
      </c>
      <c r="H113" s="48">
        <v>270.3</v>
      </c>
      <c r="I113" s="48">
        <v>4.5</v>
      </c>
      <c r="J113" s="48">
        <v>2.25</v>
      </c>
      <c r="K113" s="48">
        <v>0</v>
      </c>
      <c r="L113" s="48">
        <v>5.0999999999999996</v>
      </c>
      <c r="M113" s="48">
        <v>246</v>
      </c>
      <c r="N113" s="48">
        <v>207.15</v>
      </c>
      <c r="O113" s="48">
        <v>25.5</v>
      </c>
      <c r="P113" s="48">
        <v>2.4</v>
      </c>
    </row>
    <row r="114" spans="1:16" ht="20.100000000000001" customHeight="1">
      <c r="A114" s="45">
        <v>4</v>
      </c>
      <c r="B114" s="142" t="s">
        <v>78</v>
      </c>
      <c r="C114" s="59" t="s">
        <v>29</v>
      </c>
      <c r="D114" s="143" t="s">
        <v>205</v>
      </c>
      <c r="E114" s="47">
        <v>0.08</v>
      </c>
      <c r="F114" s="47">
        <v>0.02</v>
      </c>
      <c r="G114" s="47">
        <v>15</v>
      </c>
      <c r="H114" s="47">
        <v>60.46</v>
      </c>
      <c r="I114" s="47">
        <v>0</v>
      </c>
      <c r="J114" s="47">
        <v>0</v>
      </c>
      <c r="K114" s="47">
        <v>0.04</v>
      </c>
      <c r="L114" s="47">
        <v>0</v>
      </c>
      <c r="M114" s="47">
        <v>11.1</v>
      </c>
      <c r="N114" s="47">
        <v>1.4</v>
      </c>
      <c r="O114" s="47">
        <v>2.8</v>
      </c>
      <c r="P114" s="47">
        <v>0.28000000000000003</v>
      </c>
    </row>
    <row r="115" spans="1:16" ht="20.100000000000001" customHeight="1">
      <c r="A115" s="45">
        <v>4</v>
      </c>
      <c r="B115" s="142"/>
      <c r="C115" s="142" t="s">
        <v>19</v>
      </c>
      <c r="D115" s="170"/>
      <c r="E115" s="142">
        <f>SUM(E113:E114)</f>
        <v>14.03</v>
      </c>
      <c r="F115" s="142">
        <f t="shared" ref="F115:P115" si="16">SUM(F113:F114)</f>
        <v>9.02</v>
      </c>
      <c r="G115" s="142">
        <f t="shared" si="16"/>
        <v>48.3</v>
      </c>
      <c r="H115" s="142">
        <f t="shared" si="16"/>
        <v>330.76</v>
      </c>
      <c r="I115" s="142">
        <f t="shared" si="16"/>
        <v>4.5</v>
      </c>
      <c r="J115" s="142">
        <f t="shared" si="16"/>
        <v>2.25</v>
      </c>
      <c r="K115" s="142">
        <f t="shared" si="16"/>
        <v>0.04</v>
      </c>
      <c r="L115" s="142">
        <f t="shared" si="16"/>
        <v>5.0999999999999996</v>
      </c>
      <c r="M115" s="142">
        <f t="shared" si="16"/>
        <v>257.10000000000002</v>
      </c>
      <c r="N115" s="142">
        <f t="shared" si="16"/>
        <v>208.55</v>
      </c>
      <c r="O115" s="142">
        <f t="shared" si="16"/>
        <v>28.3</v>
      </c>
      <c r="P115" s="142">
        <f t="shared" si="16"/>
        <v>2.6799999999999997</v>
      </c>
    </row>
    <row r="116" spans="1:16" ht="20.100000000000001" customHeight="1">
      <c r="A116" s="45">
        <v>4</v>
      </c>
      <c r="B116" s="142"/>
      <c r="C116" s="142" t="s">
        <v>32</v>
      </c>
      <c r="D116" s="170"/>
      <c r="E116" s="142">
        <f>SUM(E101+E111+E115)</f>
        <v>75.461666666666659</v>
      </c>
      <c r="F116" s="142">
        <f t="shared" ref="F116:P116" si="17">SUM(F101+F111+F115)</f>
        <v>59.490916666666664</v>
      </c>
      <c r="G116" s="142">
        <f t="shared" si="17"/>
        <v>310.54733333333331</v>
      </c>
      <c r="H116" s="142">
        <f t="shared" si="17"/>
        <v>2094.2484999999997</v>
      </c>
      <c r="I116" s="142">
        <f t="shared" si="17"/>
        <v>5.2806999999999995</v>
      </c>
      <c r="J116" s="142">
        <f t="shared" si="17"/>
        <v>42.769999999999996</v>
      </c>
      <c r="K116" s="142">
        <f t="shared" si="17"/>
        <v>15.8599</v>
      </c>
      <c r="L116" s="142">
        <f t="shared" si="17"/>
        <v>14.886749999999999</v>
      </c>
      <c r="M116" s="142">
        <f t="shared" si="17"/>
        <v>883.47300000000007</v>
      </c>
      <c r="N116" s="142">
        <f t="shared" si="17"/>
        <v>1088.6500000000001</v>
      </c>
      <c r="O116" s="142">
        <f t="shared" si="17"/>
        <v>523.61099999999999</v>
      </c>
      <c r="P116" s="142">
        <f t="shared" si="17"/>
        <v>21.325249999999997</v>
      </c>
    </row>
    <row r="117" spans="1:16" s="57" customFormat="1" ht="20.100000000000001" customHeight="1">
      <c r="B117" s="101"/>
      <c r="C117" s="101"/>
      <c r="D117" s="106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s="57" customFormat="1" ht="20.100000000000001" customHeight="1">
      <c r="B118" s="167" t="s">
        <v>171</v>
      </c>
      <c r="C118" s="98"/>
      <c r="D118" s="106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1:16" s="57" customFormat="1" ht="20.100000000000001" customHeight="1">
      <c r="B119" s="167" t="s">
        <v>166</v>
      </c>
      <c r="C119" s="98"/>
      <c r="D119" s="106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s="57" customFormat="1" ht="20.100000000000001" customHeight="1">
      <c r="B120" s="167" t="s">
        <v>250</v>
      </c>
      <c r="C120" s="98"/>
      <c r="D120" s="106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s="57" customFormat="1" ht="20.100000000000001" customHeight="1">
      <c r="B121" s="101"/>
      <c r="C121" s="101"/>
      <c r="D121" s="106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s="57" customFormat="1" ht="39.75" customHeight="1">
      <c r="B122" s="151" t="s">
        <v>0</v>
      </c>
      <c r="C122" s="151" t="s">
        <v>1</v>
      </c>
      <c r="D122" s="152" t="s">
        <v>2</v>
      </c>
      <c r="E122" s="149" t="s">
        <v>3</v>
      </c>
      <c r="F122" s="149"/>
      <c r="G122" s="149"/>
      <c r="H122" s="149" t="s">
        <v>4</v>
      </c>
      <c r="I122" s="149" t="s">
        <v>5</v>
      </c>
      <c r="J122" s="149"/>
      <c r="K122" s="149"/>
      <c r="L122" s="149"/>
      <c r="M122" s="149" t="s">
        <v>6</v>
      </c>
      <c r="N122" s="149"/>
      <c r="O122" s="149"/>
      <c r="P122" s="149"/>
    </row>
    <row r="123" spans="1:16" s="57" customFormat="1" ht="39.75" customHeight="1">
      <c r="B123" s="151"/>
      <c r="C123" s="151"/>
      <c r="D123" s="152"/>
      <c r="E123" s="142" t="s">
        <v>7</v>
      </c>
      <c r="F123" s="142" t="s">
        <v>8</v>
      </c>
      <c r="G123" s="142" t="s">
        <v>9</v>
      </c>
      <c r="H123" s="149"/>
      <c r="I123" s="142" t="s">
        <v>167</v>
      </c>
      <c r="J123" s="142" t="s">
        <v>10</v>
      </c>
      <c r="K123" s="142" t="s">
        <v>11</v>
      </c>
      <c r="L123" s="142" t="s">
        <v>12</v>
      </c>
      <c r="M123" s="142" t="s">
        <v>13</v>
      </c>
      <c r="N123" s="142" t="s">
        <v>14</v>
      </c>
      <c r="O123" s="142" t="s">
        <v>15</v>
      </c>
      <c r="P123" s="142" t="s">
        <v>16</v>
      </c>
    </row>
    <row r="124" spans="1:16" ht="20.100000000000001" customHeight="1">
      <c r="A124" s="45">
        <v>5</v>
      </c>
      <c r="B124" s="149" t="s">
        <v>17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1:16" ht="40.5" customHeight="1">
      <c r="A125" s="45">
        <v>5</v>
      </c>
      <c r="B125" s="142" t="s">
        <v>92</v>
      </c>
      <c r="C125" s="59" t="s">
        <v>265</v>
      </c>
      <c r="D125" s="141" t="s">
        <v>37</v>
      </c>
      <c r="E125" s="48">
        <v>29.1</v>
      </c>
      <c r="F125" s="48">
        <v>22.3</v>
      </c>
      <c r="G125" s="48">
        <v>56</v>
      </c>
      <c r="H125" s="48">
        <v>540</v>
      </c>
      <c r="I125" s="48">
        <v>0.1</v>
      </c>
      <c r="J125" s="48">
        <v>0.1</v>
      </c>
      <c r="K125" s="48">
        <v>0.9</v>
      </c>
      <c r="L125" s="48">
        <v>0.8</v>
      </c>
      <c r="M125" s="48">
        <v>391.2</v>
      </c>
      <c r="N125" s="48">
        <v>53.2</v>
      </c>
      <c r="O125" s="48">
        <v>430.4</v>
      </c>
      <c r="P125" s="48">
        <v>1.2</v>
      </c>
    </row>
    <row r="126" spans="1:16" ht="20.100000000000001" customHeight="1">
      <c r="A126" s="45">
        <v>5</v>
      </c>
      <c r="B126" s="142"/>
      <c r="C126" s="59" t="s">
        <v>26</v>
      </c>
      <c r="D126" s="143">
        <v>150</v>
      </c>
      <c r="E126" s="48">
        <v>0.6</v>
      </c>
      <c r="F126" s="48">
        <v>0.6</v>
      </c>
      <c r="G126" s="48">
        <v>14.699999999999998</v>
      </c>
      <c r="H126" s="48">
        <v>70.5</v>
      </c>
      <c r="I126" s="48">
        <v>0</v>
      </c>
      <c r="J126" s="48">
        <v>0</v>
      </c>
      <c r="K126" s="48">
        <v>15</v>
      </c>
      <c r="L126" s="48">
        <v>0.3</v>
      </c>
      <c r="M126" s="48">
        <v>24</v>
      </c>
      <c r="N126" s="48">
        <v>13.5</v>
      </c>
      <c r="O126" s="48">
        <v>16.5</v>
      </c>
      <c r="P126" s="48">
        <v>3.2999999999999994</v>
      </c>
    </row>
    <row r="127" spans="1:16" ht="20.100000000000001" customHeight="1">
      <c r="A127" s="45">
        <v>5</v>
      </c>
      <c r="B127" s="142" t="s">
        <v>189</v>
      </c>
      <c r="C127" s="59" t="s">
        <v>188</v>
      </c>
      <c r="D127" s="143" t="s">
        <v>205</v>
      </c>
      <c r="E127" s="47">
        <v>0</v>
      </c>
      <c r="F127" s="47">
        <v>0.02</v>
      </c>
      <c r="G127" s="47">
        <v>15.08</v>
      </c>
      <c r="H127" s="47">
        <v>60.4</v>
      </c>
      <c r="I127" s="47">
        <v>0.02</v>
      </c>
      <c r="J127" s="47">
        <v>0.02</v>
      </c>
      <c r="K127" s="47">
        <v>0.18</v>
      </c>
      <c r="L127" s="47">
        <v>0</v>
      </c>
      <c r="M127" s="47">
        <v>0.46</v>
      </c>
      <c r="N127" s="47">
        <v>0.02</v>
      </c>
      <c r="O127" s="47">
        <v>0</v>
      </c>
      <c r="P127" s="47">
        <v>0.26</v>
      </c>
    </row>
    <row r="128" spans="1:16" ht="20.100000000000001" customHeight="1">
      <c r="A128" s="45">
        <v>5</v>
      </c>
      <c r="B128" s="142"/>
      <c r="C128" s="142" t="s">
        <v>19</v>
      </c>
      <c r="D128" s="143"/>
      <c r="E128" s="142">
        <f>SUM(E125:E127)</f>
        <v>29.700000000000003</v>
      </c>
      <c r="F128" s="142">
        <f t="shared" ref="F128:P128" si="18">SUM(F125:F127)</f>
        <v>22.92</v>
      </c>
      <c r="G128" s="142">
        <f t="shared" si="18"/>
        <v>85.78</v>
      </c>
      <c r="H128" s="142">
        <f t="shared" si="18"/>
        <v>670.9</v>
      </c>
      <c r="I128" s="142">
        <f t="shared" si="18"/>
        <v>0.12000000000000001</v>
      </c>
      <c r="J128" s="142">
        <f t="shared" si="18"/>
        <v>0.12000000000000001</v>
      </c>
      <c r="K128" s="142">
        <f t="shared" si="18"/>
        <v>16.080000000000002</v>
      </c>
      <c r="L128" s="142">
        <f t="shared" si="18"/>
        <v>1.1000000000000001</v>
      </c>
      <c r="M128" s="142">
        <f t="shared" si="18"/>
        <v>415.65999999999997</v>
      </c>
      <c r="N128" s="142">
        <f t="shared" si="18"/>
        <v>66.72</v>
      </c>
      <c r="O128" s="142">
        <f t="shared" si="18"/>
        <v>446.9</v>
      </c>
      <c r="P128" s="142">
        <f t="shared" si="18"/>
        <v>4.7599999999999989</v>
      </c>
    </row>
    <row r="129" spans="1:16" ht="20.100000000000001" customHeight="1">
      <c r="A129" s="45">
        <v>5</v>
      </c>
      <c r="B129" s="149" t="s">
        <v>20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1:16" ht="21" customHeight="1">
      <c r="A130" s="45">
        <v>5</v>
      </c>
      <c r="B130" s="142" t="s">
        <v>199</v>
      </c>
      <c r="C130" s="59" t="s">
        <v>200</v>
      </c>
      <c r="D130" s="143">
        <v>100</v>
      </c>
      <c r="E130" s="50">
        <v>2.2999999999999998</v>
      </c>
      <c r="F130" s="51">
        <v>1.3</v>
      </c>
      <c r="G130" s="50">
        <v>14.3</v>
      </c>
      <c r="H130" s="50">
        <v>67</v>
      </c>
      <c r="I130" s="51">
        <v>0</v>
      </c>
      <c r="J130" s="51">
        <v>0</v>
      </c>
      <c r="K130" s="50">
        <v>0</v>
      </c>
      <c r="L130" s="50">
        <v>0</v>
      </c>
      <c r="M130" s="51">
        <v>3.0000000000000005E-3</v>
      </c>
      <c r="N130" s="51">
        <v>1.38</v>
      </c>
      <c r="O130" s="50">
        <v>5.98</v>
      </c>
      <c r="P130" s="50">
        <v>3.9E-2</v>
      </c>
    </row>
    <row r="131" spans="1:16" ht="20.100000000000001" customHeight="1">
      <c r="A131" s="45">
        <v>5</v>
      </c>
      <c r="B131" s="142" t="s">
        <v>266</v>
      </c>
      <c r="C131" s="59" t="s">
        <v>267</v>
      </c>
      <c r="D131" s="141">
        <v>250</v>
      </c>
      <c r="E131" s="48">
        <v>1.8</v>
      </c>
      <c r="F131" s="48">
        <v>7</v>
      </c>
      <c r="G131" s="48">
        <v>15.5</v>
      </c>
      <c r="H131" s="48">
        <v>131</v>
      </c>
      <c r="I131" s="48">
        <v>0</v>
      </c>
      <c r="J131" s="48">
        <v>0.3</v>
      </c>
      <c r="K131" s="48">
        <v>10.3</v>
      </c>
      <c r="L131" s="48">
        <v>1.8</v>
      </c>
      <c r="M131" s="48">
        <v>35</v>
      </c>
      <c r="N131" s="48">
        <v>20.8</v>
      </c>
      <c r="O131" s="48">
        <v>49.3</v>
      </c>
      <c r="P131" s="48">
        <v>1.5</v>
      </c>
    </row>
    <row r="132" spans="1:16" ht="20.100000000000001" customHeight="1">
      <c r="A132" s="45">
        <v>5</v>
      </c>
      <c r="B132" s="142" t="s">
        <v>209</v>
      </c>
      <c r="C132" s="59" t="s">
        <v>210</v>
      </c>
      <c r="D132" s="143">
        <v>100</v>
      </c>
      <c r="E132" s="54">
        <v>14.1</v>
      </c>
      <c r="F132" s="54">
        <v>19.3</v>
      </c>
      <c r="G132" s="54">
        <v>9.6999999999999993</v>
      </c>
      <c r="H132" s="54">
        <v>277</v>
      </c>
      <c r="I132" s="54">
        <v>0.1</v>
      </c>
      <c r="J132" s="54">
        <v>0</v>
      </c>
      <c r="K132" s="54">
        <v>0</v>
      </c>
      <c r="L132" s="54">
        <v>3.4</v>
      </c>
      <c r="M132" s="54">
        <v>18.399999999999999</v>
      </c>
      <c r="N132" s="54">
        <v>127.6</v>
      </c>
      <c r="O132" s="54">
        <v>15.1</v>
      </c>
      <c r="P132" s="54">
        <v>1.4</v>
      </c>
    </row>
    <row r="133" spans="1:16" ht="20.100000000000001" customHeight="1">
      <c r="B133" s="142" t="s">
        <v>136</v>
      </c>
      <c r="C133" s="59" t="s">
        <v>245</v>
      </c>
      <c r="D133" s="143">
        <v>180</v>
      </c>
      <c r="E133" s="48">
        <v>13.392000000000001</v>
      </c>
      <c r="F133" s="47">
        <v>9.0359999999999996</v>
      </c>
      <c r="G133" s="47">
        <v>60.084000000000003</v>
      </c>
      <c r="H133" s="47">
        <v>375.15600000000001</v>
      </c>
      <c r="I133" s="47">
        <v>1.8000000000000002E-2</v>
      </c>
      <c r="J133" s="47">
        <v>0.37799999999999995</v>
      </c>
      <c r="K133" s="47">
        <v>0</v>
      </c>
      <c r="L133" s="47">
        <v>0.93600000000000005</v>
      </c>
      <c r="M133" s="47">
        <v>24.011999999999997</v>
      </c>
      <c r="N133" s="47">
        <v>211.35599999999999</v>
      </c>
      <c r="O133" s="47">
        <v>317.19599999999997</v>
      </c>
      <c r="P133" s="47">
        <v>7.2540000000000013</v>
      </c>
    </row>
    <row r="134" spans="1:16" ht="20.100000000000001" customHeight="1">
      <c r="A134" s="45">
        <v>5</v>
      </c>
      <c r="B134" s="142" t="s">
        <v>84</v>
      </c>
      <c r="C134" s="59" t="s">
        <v>58</v>
      </c>
      <c r="D134" s="143">
        <v>200</v>
      </c>
      <c r="E134" s="47">
        <v>0.16</v>
      </c>
      <c r="F134" s="47">
        <v>0.16</v>
      </c>
      <c r="G134" s="47">
        <v>27.88</v>
      </c>
      <c r="H134" s="47">
        <v>113.6</v>
      </c>
      <c r="I134" s="47">
        <v>0</v>
      </c>
      <c r="J134" s="47">
        <v>0.02</v>
      </c>
      <c r="K134" s="47">
        <v>0.9</v>
      </c>
      <c r="L134" s="47">
        <v>0.08</v>
      </c>
      <c r="M134" s="47">
        <v>14.18</v>
      </c>
      <c r="N134" s="47">
        <v>5.14</v>
      </c>
      <c r="O134" s="47">
        <v>4.4000000000000004</v>
      </c>
      <c r="P134" s="47">
        <v>0.96</v>
      </c>
    </row>
    <row r="135" spans="1:16" ht="20.100000000000001" customHeight="1">
      <c r="A135" s="45">
        <v>5</v>
      </c>
      <c r="B135" s="142" t="s">
        <v>82</v>
      </c>
      <c r="C135" s="59" t="s">
        <v>21</v>
      </c>
      <c r="D135" s="143">
        <v>40</v>
      </c>
      <c r="E135" s="48">
        <v>3.0666666666666664</v>
      </c>
      <c r="F135" s="48">
        <v>0.26666666666666672</v>
      </c>
      <c r="G135" s="48">
        <v>19.733333333333334</v>
      </c>
      <c r="H135" s="48">
        <v>94</v>
      </c>
      <c r="I135" s="48">
        <v>0</v>
      </c>
      <c r="J135" s="48">
        <v>0</v>
      </c>
      <c r="K135" s="48">
        <v>0</v>
      </c>
      <c r="L135" s="48">
        <v>0.4</v>
      </c>
      <c r="M135" s="48">
        <v>8</v>
      </c>
      <c r="N135" s="48">
        <v>26</v>
      </c>
      <c r="O135" s="48">
        <v>5.6000000000000014</v>
      </c>
      <c r="P135" s="48">
        <v>0.4</v>
      </c>
    </row>
    <row r="136" spans="1:16" ht="20.100000000000001" customHeight="1">
      <c r="A136" s="45">
        <v>5</v>
      </c>
      <c r="B136" s="142" t="s">
        <v>83</v>
      </c>
      <c r="C136" s="59" t="s">
        <v>22</v>
      </c>
      <c r="D136" s="143">
        <v>50</v>
      </c>
      <c r="E136" s="48">
        <v>3.25</v>
      </c>
      <c r="F136" s="48">
        <v>0.625</v>
      </c>
      <c r="G136" s="48">
        <v>19.75</v>
      </c>
      <c r="H136" s="48">
        <v>99</v>
      </c>
      <c r="I136" s="48">
        <v>0.125</v>
      </c>
      <c r="J136" s="48">
        <v>0</v>
      </c>
      <c r="K136" s="48">
        <v>0</v>
      </c>
      <c r="L136" s="48">
        <v>0.75</v>
      </c>
      <c r="M136" s="48">
        <v>14.499999999999998</v>
      </c>
      <c r="N136" s="48">
        <v>75</v>
      </c>
      <c r="O136" s="48">
        <v>23.5</v>
      </c>
      <c r="P136" s="48">
        <v>2</v>
      </c>
    </row>
    <row r="137" spans="1:16" ht="20.100000000000001" customHeight="1">
      <c r="A137" s="45">
        <v>5</v>
      </c>
      <c r="B137" s="142"/>
      <c r="C137" s="142" t="s">
        <v>19</v>
      </c>
      <c r="D137" s="143"/>
      <c r="E137" s="142">
        <f>SUM(E130:E136)</f>
        <v>38.068666666666665</v>
      </c>
      <c r="F137" s="142">
        <f t="shared" ref="F137:P137" si="19">SUM(F130:F136)</f>
        <v>37.687666666666665</v>
      </c>
      <c r="G137" s="142">
        <f t="shared" si="19"/>
        <v>166.94733333333335</v>
      </c>
      <c r="H137" s="142">
        <f t="shared" si="19"/>
        <v>1156.7559999999999</v>
      </c>
      <c r="I137" s="142">
        <f t="shared" si="19"/>
        <v>0.24299999999999999</v>
      </c>
      <c r="J137" s="142">
        <f t="shared" si="19"/>
        <v>0.69799999999999995</v>
      </c>
      <c r="K137" s="142">
        <f t="shared" si="19"/>
        <v>11.200000000000001</v>
      </c>
      <c r="L137" s="142">
        <f t="shared" si="19"/>
        <v>7.3660000000000005</v>
      </c>
      <c r="M137" s="142">
        <f t="shared" si="19"/>
        <v>114.095</v>
      </c>
      <c r="N137" s="142">
        <f t="shared" si="19"/>
        <v>467.27599999999995</v>
      </c>
      <c r="O137" s="142">
        <f t="shared" si="19"/>
        <v>421.07599999999996</v>
      </c>
      <c r="P137" s="142">
        <f t="shared" si="19"/>
        <v>13.553000000000003</v>
      </c>
    </row>
    <row r="138" spans="1:16" ht="20.100000000000001" customHeight="1">
      <c r="A138" s="45">
        <v>5</v>
      </c>
      <c r="B138" s="149" t="s">
        <v>23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1:16" ht="39.75" customHeight="1">
      <c r="A139" s="45">
        <v>5</v>
      </c>
      <c r="B139" s="142"/>
      <c r="C139" s="59" t="s">
        <v>28</v>
      </c>
      <c r="D139" s="143">
        <v>50</v>
      </c>
      <c r="E139" s="48">
        <v>2</v>
      </c>
      <c r="F139" s="48">
        <v>2.35</v>
      </c>
      <c r="G139" s="48">
        <v>13.9</v>
      </c>
      <c r="H139" s="48">
        <v>85</v>
      </c>
      <c r="I139" s="48">
        <v>0.03</v>
      </c>
      <c r="J139" s="48">
        <v>0</v>
      </c>
      <c r="K139" s="48">
        <v>5.0000000000000001E-3</v>
      </c>
      <c r="L139" s="48">
        <v>1</v>
      </c>
      <c r="M139" s="48">
        <v>8</v>
      </c>
      <c r="N139" s="48">
        <v>22</v>
      </c>
      <c r="O139" s="48">
        <v>3</v>
      </c>
      <c r="P139" s="48">
        <v>0.3</v>
      </c>
    </row>
    <row r="140" spans="1:16" ht="20.100000000000001" customHeight="1">
      <c r="A140" s="45">
        <v>5</v>
      </c>
      <c r="B140" s="142" t="s">
        <v>91</v>
      </c>
      <c r="C140" s="59" t="s">
        <v>74</v>
      </c>
      <c r="D140" s="143">
        <v>200</v>
      </c>
      <c r="E140" s="47">
        <v>4.08</v>
      </c>
      <c r="F140" s="47">
        <v>3.54</v>
      </c>
      <c r="G140" s="47">
        <v>17.579999999999998</v>
      </c>
      <c r="H140" s="47">
        <v>118.52</v>
      </c>
      <c r="I140" s="47">
        <v>0.06</v>
      </c>
      <c r="J140" s="47">
        <v>1.58</v>
      </c>
      <c r="K140" s="47">
        <v>0.02</v>
      </c>
      <c r="L140" s="47">
        <v>0</v>
      </c>
      <c r="M140" s="47">
        <v>152.22</v>
      </c>
      <c r="N140" s="47">
        <v>124.56</v>
      </c>
      <c r="O140" s="47">
        <v>21.34</v>
      </c>
      <c r="P140" s="47">
        <v>0.48</v>
      </c>
    </row>
    <row r="141" spans="1:16" ht="20.100000000000001" customHeight="1">
      <c r="A141" s="45">
        <v>5</v>
      </c>
      <c r="B141" s="142"/>
      <c r="C141" s="142" t="s">
        <v>19</v>
      </c>
      <c r="D141" s="143"/>
      <c r="E141" s="142">
        <f>SUM(E139:E140)</f>
        <v>6.08</v>
      </c>
      <c r="F141" s="142">
        <f t="shared" ref="F141:P141" si="20">SUM(F139:F140)</f>
        <v>5.8900000000000006</v>
      </c>
      <c r="G141" s="142">
        <f t="shared" si="20"/>
        <v>31.479999999999997</v>
      </c>
      <c r="H141" s="142">
        <f t="shared" si="20"/>
        <v>203.51999999999998</v>
      </c>
      <c r="I141" s="142">
        <f t="shared" si="20"/>
        <v>0.09</v>
      </c>
      <c r="J141" s="142">
        <f t="shared" si="20"/>
        <v>1.58</v>
      </c>
      <c r="K141" s="142">
        <f t="shared" si="20"/>
        <v>2.5000000000000001E-2</v>
      </c>
      <c r="L141" s="142">
        <f t="shared" si="20"/>
        <v>1</v>
      </c>
      <c r="M141" s="142">
        <f t="shared" si="20"/>
        <v>160.22</v>
      </c>
      <c r="N141" s="142">
        <f t="shared" si="20"/>
        <v>146.56</v>
      </c>
      <c r="O141" s="142">
        <f t="shared" si="20"/>
        <v>24.34</v>
      </c>
      <c r="P141" s="142">
        <f t="shared" si="20"/>
        <v>0.78</v>
      </c>
    </row>
    <row r="142" spans="1:16" ht="20.100000000000001" customHeight="1">
      <c r="A142" s="45">
        <v>5</v>
      </c>
      <c r="B142" s="142"/>
      <c r="C142" s="142" t="s">
        <v>34</v>
      </c>
      <c r="D142" s="143"/>
      <c r="E142" s="142">
        <f>SUM(E128+E137+E141)</f>
        <v>73.848666666666659</v>
      </c>
      <c r="F142" s="142">
        <f t="shared" ref="F142:P142" si="21">SUM(F128+F137+F141)</f>
        <v>66.497666666666674</v>
      </c>
      <c r="G142" s="142">
        <f t="shared" si="21"/>
        <v>284.20733333333334</v>
      </c>
      <c r="H142" s="142">
        <f t="shared" si="21"/>
        <v>2031.1759999999999</v>
      </c>
      <c r="I142" s="142">
        <f t="shared" si="21"/>
        <v>0.45299999999999996</v>
      </c>
      <c r="J142" s="142">
        <f t="shared" si="21"/>
        <v>2.3980000000000001</v>
      </c>
      <c r="K142" s="142">
        <f t="shared" si="21"/>
        <v>27.305</v>
      </c>
      <c r="L142" s="142">
        <f t="shared" si="21"/>
        <v>9.4660000000000011</v>
      </c>
      <c r="M142" s="142">
        <f t="shared" si="21"/>
        <v>689.97500000000002</v>
      </c>
      <c r="N142" s="142">
        <f t="shared" si="21"/>
        <v>680.55600000000004</v>
      </c>
      <c r="O142" s="142">
        <f t="shared" si="21"/>
        <v>892.31599999999992</v>
      </c>
      <c r="P142" s="142">
        <f t="shared" si="21"/>
        <v>19.093000000000004</v>
      </c>
    </row>
    <row r="143" spans="1:16" s="57" customFormat="1" ht="20.100000000000001" customHeight="1">
      <c r="B143" s="101"/>
      <c r="C143" s="101"/>
      <c r="D143" s="106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1:16" s="57" customFormat="1" ht="20.100000000000001" customHeight="1">
      <c r="B144" s="167" t="s">
        <v>172</v>
      </c>
      <c r="C144" s="98"/>
      <c r="D144" s="106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1:16" s="57" customFormat="1" ht="20.100000000000001" customHeight="1">
      <c r="B145" s="167" t="s">
        <v>173</v>
      </c>
      <c r="C145" s="98"/>
      <c r="D145" s="106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1:16" s="57" customFormat="1" ht="20.100000000000001" customHeight="1">
      <c r="B146" s="167" t="s">
        <v>250</v>
      </c>
      <c r="C146" s="98"/>
      <c r="D146" s="106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1:16" s="57" customFormat="1" ht="20.100000000000001" customHeight="1">
      <c r="B147" s="101"/>
      <c r="C147" s="101"/>
      <c r="D147" s="106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1:16" s="57" customFormat="1" ht="37.5" customHeight="1">
      <c r="B148" s="151" t="s">
        <v>0</v>
      </c>
      <c r="C148" s="151" t="s">
        <v>1</v>
      </c>
      <c r="D148" s="152" t="s">
        <v>2</v>
      </c>
      <c r="E148" s="149" t="s">
        <v>3</v>
      </c>
      <c r="F148" s="149"/>
      <c r="G148" s="149"/>
      <c r="H148" s="149" t="s">
        <v>4</v>
      </c>
      <c r="I148" s="149" t="s">
        <v>5</v>
      </c>
      <c r="J148" s="149"/>
      <c r="K148" s="149"/>
      <c r="L148" s="149"/>
      <c r="M148" s="149" t="s">
        <v>6</v>
      </c>
      <c r="N148" s="149"/>
      <c r="O148" s="149"/>
      <c r="P148" s="149"/>
    </row>
    <row r="149" spans="1:16" s="57" customFormat="1" ht="40.5" customHeight="1">
      <c r="B149" s="151"/>
      <c r="C149" s="151"/>
      <c r="D149" s="152"/>
      <c r="E149" s="142" t="s">
        <v>7</v>
      </c>
      <c r="F149" s="142" t="s">
        <v>8</v>
      </c>
      <c r="G149" s="142" t="s">
        <v>9</v>
      </c>
      <c r="H149" s="149"/>
      <c r="I149" s="142" t="s">
        <v>167</v>
      </c>
      <c r="J149" s="142" t="s">
        <v>10</v>
      </c>
      <c r="K149" s="142" t="s">
        <v>11</v>
      </c>
      <c r="L149" s="142" t="s">
        <v>12</v>
      </c>
      <c r="M149" s="142" t="s">
        <v>13</v>
      </c>
      <c r="N149" s="142" t="s">
        <v>14</v>
      </c>
      <c r="O149" s="142" t="s">
        <v>15</v>
      </c>
      <c r="P149" s="142" t="s">
        <v>16</v>
      </c>
    </row>
    <row r="150" spans="1:16" ht="20.100000000000001" customHeight="1">
      <c r="A150" s="45">
        <v>6</v>
      </c>
      <c r="B150" s="149" t="s">
        <v>17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1:16" ht="37.5" customHeight="1">
      <c r="A151" s="45">
        <v>6</v>
      </c>
      <c r="B151" s="142" t="s">
        <v>95</v>
      </c>
      <c r="C151" s="59" t="s">
        <v>264</v>
      </c>
      <c r="D151" s="143">
        <v>200</v>
      </c>
      <c r="E151" s="47">
        <v>10.6</v>
      </c>
      <c r="F151" s="47">
        <v>9.6</v>
      </c>
      <c r="G151" s="47">
        <v>38.200000000000003</v>
      </c>
      <c r="H151" s="47">
        <v>280.8</v>
      </c>
      <c r="I151" s="47">
        <v>0.06</v>
      </c>
      <c r="J151" s="47">
        <v>0.06</v>
      </c>
      <c r="K151" s="47">
        <v>0.06</v>
      </c>
      <c r="L151" s="47">
        <v>0.94</v>
      </c>
      <c r="M151" s="47">
        <v>168</v>
      </c>
      <c r="N151" s="47">
        <v>133.4</v>
      </c>
      <c r="O151" s="47">
        <v>14.6</v>
      </c>
      <c r="P151" s="47">
        <v>1</v>
      </c>
    </row>
    <row r="152" spans="1:16" ht="57" customHeight="1">
      <c r="A152" s="45">
        <v>6</v>
      </c>
      <c r="B152" s="142"/>
      <c r="C152" s="59" t="s">
        <v>234</v>
      </c>
      <c r="D152" s="143">
        <v>40</v>
      </c>
      <c r="E152" s="47">
        <v>1.6</v>
      </c>
      <c r="F152" s="47">
        <v>4.8</v>
      </c>
      <c r="G152" s="47">
        <v>11.800000000000002</v>
      </c>
      <c r="H152" s="47">
        <v>96.8</v>
      </c>
      <c r="I152" s="47">
        <v>0.4</v>
      </c>
      <c r="J152" s="47">
        <v>1</v>
      </c>
      <c r="K152" s="47">
        <v>0.4</v>
      </c>
      <c r="L152" s="47">
        <v>0.6</v>
      </c>
      <c r="M152" s="47">
        <v>7.3</v>
      </c>
      <c r="N152" s="47">
        <v>25.499999999999996</v>
      </c>
      <c r="O152" s="47">
        <v>105</v>
      </c>
      <c r="P152" s="47">
        <v>1.8</v>
      </c>
    </row>
    <row r="153" spans="1:16" ht="20.100000000000001" customHeight="1">
      <c r="A153" s="45">
        <v>6</v>
      </c>
      <c r="B153" s="142" t="s">
        <v>78</v>
      </c>
      <c r="C153" s="59" t="s">
        <v>29</v>
      </c>
      <c r="D153" s="143" t="s">
        <v>205</v>
      </c>
      <c r="E153" s="47">
        <v>0.08</v>
      </c>
      <c r="F153" s="47">
        <v>0.02</v>
      </c>
      <c r="G153" s="47">
        <v>15</v>
      </c>
      <c r="H153" s="47">
        <v>60.46</v>
      </c>
      <c r="I153" s="47">
        <v>0</v>
      </c>
      <c r="J153" s="47">
        <v>0</v>
      </c>
      <c r="K153" s="47">
        <v>0.04</v>
      </c>
      <c r="L153" s="47">
        <v>0</v>
      </c>
      <c r="M153" s="47">
        <v>11.1</v>
      </c>
      <c r="N153" s="47">
        <v>1.4</v>
      </c>
      <c r="O153" s="47">
        <v>2.8</v>
      </c>
      <c r="P153" s="47">
        <v>0.28000000000000003</v>
      </c>
    </row>
    <row r="154" spans="1:16" ht="20.100000000000001" customHeight="1">
      <c r="A154" s="45">
        <v>6</v>
      </c>
      <c r="B154" s="142" t="s">
        <v>163</v>
      </c>
      <c r="C154" s="59" t="s">
        <v>18</v>
      </c>
      <c r="D154" s="143">
        <v>200</v>
      </c>
      <c r="E154" s="47">
        <v>5.8</v>
      </c>
      <c r="F154" s="47">
        <v>6.4</v>
      </c>
      <c r="G154" s="47">
        <v>9.4</v>
      </c>
      <c r="H154" s="47">
        <v>121.8</v>
      </c>
      <c r="I154" s="47">
        <v>0.1</v>
      </c>
      <c r="J154" s="47">
        <v>2.6</v>
      </c>
      <c r="K154" s="47">
        <v>0</v>
      </c>
      <c r="L154" s="47">
        <v>0</v>
      </c>
      <c r="M154" s="47">
        <v>240</v>
      </c>
      <c r="N154" s="47">
        <v>180</v>
      </c>
      <c r="O154" s="47">
        <v>28</v>
      </c>
      <c r="P154" s="47">
        <v>0.2</v>
      </c>
    </row>
    <row r="155" spans="1:16" ht="20.100000000000001" customHeight="1">
      <c r="A155" s="45">
        <v>6</v>
      </c>
      <c r="B155" s="142"/>
      <c r="C155" s="142" t="s">
        <v>19</v>
      </c>
      <c r="D155" s="170"/>
      <c r="E155" s="142">
        <f>SUM(E151:E154)</f>
        <v>18.079999999999998</v>
      </c>
      <c r="F155" s="142">
        <f t="shared" ref="F155:P155" si="22">SUM(F151:F154)</f>
        <v>20.82</v>
      </c>
      <c r="G155" s="142">
        <f t="shared" si="22"/>
        <v>74.400000000000006</v>
      </c>
      <c r="H155" s="142">
        <f t="shared" si="22"/>
        <v>559.86</v>
      </c>
      <c r="I155" s="142">
        <f t="shared" si="22"/>
        <v>0.56000000000000005</v>
      </c>
      <c r="J155" s="142">
        <f t="shared" si="22"/>
        <v>3.66</v>
      </c>
      <c r="K155" s="142">
        <f t="shared" si="22"/>
        <v>0.5</v>
      </c>
      <c r="L155" s="142">
        <f t="shared" si="22"/>
        <v>1.54</v>
      </c>
      <c r="M155" s="142">
        <f t="shared" si="22"/>
        <v>426.4</v>
      </c>
      <c r="N155" s="142">
        <f t="shared" si="22"/>
        <v>340.3</v>
      </c>
      <c r="O155" s="142">
        <f t="shared" si="22"/>
        <v>150.39999999999998</v>
      </c>
      <c r="P155" s="142">
        <f t="shared" si="22"/>
        <v>3.2800000000000002</v>
      </c>
    </row>
    <row r="156" spans="1:16" ht="20.100000000000001" customHeight="1">
      <c r="A156" s="45">
        <v>6</v>
      </c>
      <c r="B156" s="153" t="s">
        <v>20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1:16" ht="20.100000000000001" customHeight="1">
      <c r="A157" s="45">
        <v>6</v>
      </c>
      <c r="B157" s="103" t="s">
        <v>186</v>
      </c>
      <c r="C157" s="118" t="s">
        <v>235</v>
      </c>
      <c r="D157" s="117">
        <v>100</v>
      </c>
      <c r="E157" s="48">
        <v>1.1000000000000001</v>
      </c>
      <c r="F157" s="48">
        <v>0.1</v>
      </c>
      <c r="G157" s="48">
        <v>3.5</v>
      </c>
      <c r="H157" s="48">
        <v>19.3</v>
      </c>
      <c r="I157" s="48">
        <v>0.01</v>
      </c>
      <c r="J157" s="48">
        <v>15</v>
      </c>
      <c r="K157" s="48">
        <v>0</v>
      </c>
      <c r="L157" s="48">
        <v>0.7</v>
      </c>
      <c r="M157" s="48">
        <v>10</v>
      </c>
      <c r="N157" s="48">
        <v>35</v>
      </c>
      <c r="O157" s="48">
        <v>15</v>
      </c>
      <c r="P157" s="48">
        <v>0.8</v>
      </c>
    </row>
    <row r="158" spans="1:16" ht="20.100000000000001" customHeight="1">
      <c r="B158" s="103" t="s">
        <v>80</v>
      </c>
      <c r="C158" s="118" t="s">
        <v>55</v>
      </c>
      <c r="D158" s="117">
        <v>250</v>
      </c>
      <c r="E158" s="48">
        <v>5.4749999999999996</v>
      </c>
      <c r="F158" s="48">
        <v>5.2699999999999987</v>
      </c>
      <c r="G158" s="48">
        <v>16.535</v>
      </c>
      <c r="H158" s="48">
        <v>148.25</v>
      </c>
      <c r="I158" s="48">
        <v>0</v>
      </c>
      <c r="J158" s="48">
        <v>0.22750000000000001</v>
      </c>
      <c r="K158" s="48">
        <v>5.8250000000000002</v>
      </c>
      <c r="L158" s="48">
        <v>2.4249999999999998</v>
      </c>
      <c r="M158" s="48">
        <v>42.674999999999997</v>
      </c>
      <c r="N158" s="48">
        <v>35.575000000000003</v>
      </c>
      <c r="O158" s="48">
        <v>88.09999999999998</v>
      </c>
      <c r="P158" s="48">
        <v>2.0499999999999998</v>
      </c>
    </row>
    <row r="159" spans="1:16" ht="21.75" customHeight="1">
      <c r="B159" s="103" t="s">
        <v>139</v>
      </c>
      <c r="C159" s="118" t="s">
        <v>140</v>
      </c>
      <c r="D159" s="117" t="s">
        <v>256</v>
      </c>
      <c r="E159" s="48">
        <v>19.600000000000001</v>
      </c>
      <c r="F159" s="48">
        <v>28</v>
      </c>
      <c r="G159" s="48">
        <v>50.4</v>
      </c>
      <c r="H159" s="48">
        <v>532</v>
      </c>
      <c r="I159" s="48">
        <v>0.28000000000000003</v>
      </c>
      <c r="J159" s="48">
        <v>17.079999999999998</v>
      </c>
      <c r="K159" s="48">
        <v>0</v>
      </c>
      <c r="L159" s="48">
        <v>12.6</v>
      </c>
      <c r="M159" s="48">
        <v>137.19999999999999</v>
      </c>
      <c r="N159" s="48">
        <v>669.2</v>
      </c>
      <c r="O159" s="48">
        <v>175</v>
      </c>
      <c r="P159" s="48">
        <v>7</v>
      </c>
    </row>
    <row r="160" spans="1:16" ht="20.100000000000001" customHeight="1">
      <c r="A160" s="45">
        <v>6</v>
      </c>
      <c r="B160" s="103" t="s">
        <v>189</v>
      </c>
      <c r="C160" s="118" t="s">
        <v>188</v>
      </c>
      <c r="D160" s="117">
        <v>200</v>
      </c>
      <c r="E160" s="48">
        <v>0</v>
      </c>
      <c r="F160" s="48">
        <v>0.02</v>
      </c>
      <c r="G160" s="48">
        <v>15.08</v>
      </c>
      <c r="H160" s="48">
        <v>60.4</v>
      </c>
      <c r="I160" s="48">
        <v>0.02</v>
      </c>
      <c r="J160" s="48">
        <v>0.02</v>
      </c>
      <c r="K160" s="48">
        <v>0.18</v>
      </c>
      <c r="L160" s="48">
        <v>0</v>
      </c>
      <c r="M160" s="48">
        <v>0.46</v>
      </c>
      <c r="N160" s="48">
        <v>0.02</v>
      </c>
      <c r="O160" s="48">
        <v>0</v>
      </c>
      <c r="P160" s="48">
        <v>0.26</v>
      </c>
    </row>
    <row r="161" spans="1:16" ht="19.5" customHeight="1">
      <c r="A161" s="45">
        <v>6</v>
      </c>
      <c r="B161" s="103" t="s">
        <v>82</v>
      </c>
      <c r="C161" s="118" t="s">
        <v>21</v>
      </c>
      <c r="D161" s="117">
        <v>40</v>
      </c>
      <c r="E161" s="48">
        <v>3.0666666666666664</v>
      </c>
      <c r="F161" s="48">
        <v>0.26666666666666672</v>
      </c>
      <c r="G161" s="48">
        <v>19.733333333333334</v>
      </c>
      <c r="H161" s="48">
        <v>94</v>
      </c>
      <c r="I161" s="48">
        <v>0</v>
      </c>
      <c r="J161" s="48">
        <v>0</v>
      </c>
      <c r="K161" s="48">
        <v>0</v>
      </c>
      <c r="L161" s="48">
        <v>0.4</v>
      </c>
      <c r="M161" s="48">
        <v>8</v>
      </c>
      <c r="N161" s="48">
        <v>26</v>
      </c>
      <c r="O161" s="48">
        <v>5.6000000000000014</v>
      </c>
      <c r="P161" s="48">
        <v>0.4</v>
      </c>
    </row>
    <row r="162" spans="1:16" ht="20.100000000000001" customHeight="1">
      <c r="A162" s="45">
        <v>6</v>
      </c>
      <c r="B162" s="103" t="s">
        <v>83</v>
      </c>
      <c r="C162" s="118" t="s">
        <v>22</v>
      </c>
      <c r="D162" s="117">
        <v>50</v>
      </c>
      <c r="E162" s="48">
        <v>3.25</v>
      </c>
      <c r="F162" s="48">
        <v>0.625</v>
      </c>
      <c r="G162" s="48">
        <v>19.75</v>
      </c>
      <c r="H162" s="48">
        <v>99</v>
      </c>
      <c r="I162" s="48">
        <v>0.125</v>
      </c>
      <c r="J162" s="48">
        <v>0</v>
      </c>
      <c r="K162" s="48">
        <v>0</v>
      </c>
      <c r="L162" s="48">
        <v>0.75</v>
      </c>
      <c r="M162" s="48">
        <v>14.499999999999998</v>
      </c>
      <c r="N162" s="48">
        <v>75</v>
      </c>
      <c r="O162" s="48">
        <v>23.5</v>
      </c>
      <c r="P162" s="48">
        <v>2</v>
      </c>
    </row>
    <row r="163" spans="1:16" ht="20.100000000000001" hidden="1" customHeight="1">
      <c r="A163" s="45">
        <v>6</v>
      </c>
      <c r="B163" s="103"/>
      <c r="C163" s="103"/>
      <c r="D163" s="103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 ht="20.100000000000001" hidden="1" customHeight="1">
      <c r="A164" s="45">
        <v>6</v>
      </c>
      <c r="B164" s="103"/>
      <c r="C164" s="103"/>
      <c r="D164" s="143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 ht="20.100000000000001" hidden="1" customHeight="1">
      <c r="A165" s="45">
        <v>6</v>
      </c>
      <c r="B165" s="142"/>
      <c r="C165" s="100"/>
      <c r="D165" s="143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 ht="20.100000000000001" customHeight="1">
      <c r="A166" s="45">
        <v>6</v>
      </c>
      <c r="B166" s="142"/>
      <c r="C166" s="142" t="s">
        <v>19</v>
      </c>
      <c r="D166" s="143"/>
      <c r="E166" s="142">
        <f>SUM(E157:E165)</f>
        <v>32.491666666666667</v>
      </c>
      <c r="F166" s="142">
        <f t="shared" ref="F166:P166" si="23">SUM(F157:F165)</f>
        <v>34.281666666666666</v>
      </c>
      <c r="G166" s="142">
        <f t="shared" si="23"/>
        <v>124.99833333333333</v>
      </c>
      <c r="H166" s="142">
        <f t="shared" si="23"/>
        <v>952.94999999999993</v>
      </c>
      <c r="I166" s="142">
        <f t="shared" si="23"/>
        <v>0.43500000000000005</v>
      </c>
      <c r="J166" s="142">
        <f t="shared" si="23"/>
        <v>32.327500000000001</v>
      </c>
      <c r="K166" s="142">
        <f t="shared" si="23"/>
        <v>6.0049999999999999</v>
      </c>
      <c r="L166" s="142">
        <f t="shared" si="23"/>
        <v>16.875</v>
      </c>
      <c r="M166" s="142">
        <f t="shared" si="23"/>
        <v>212.83500000000001</v>
      </c>
      <c r="N166" s="142">
        <f t="shared" si="23"/>
        <v>840.79500000000007</v>
      </c>
      <c r="O166" s="142">
        <f t="shared" si="23"/>
        <v>307.2</v>
      </c>
      <c r="P166" s="142">
        <f t="shared" si="23"/>
        <v>12.51</v>
      </c>
    </row>
    <row r="167" spans="1:16" ht="20.100000000000001" customHeight="1">
      <c r="A167" s="45">
        <v>6</v>
      </c>
      <c r="B167" s="149" t="s">
        <v>23</v>
      </c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</row>
    <row r="168" spans="1:16" ht="20.100000000000001" customHeight="1">
      <c r="A168" s="45">
        <v>6</v>
      </c>
      <c r="B168" s="142" t="s">
        <v>93</v>
      </c>
      <c r="C168" s="59" t="s">
        <v>62</v>
      </c>
      <c r="D168" s="143">
        <v>200</v>
      </c>
      <c r="E168" s="55">
        <v>18.579999999999998</v>
      </c>
      <c r="F168" s="55">
        <v>33.1</v>
      </c>
      <c r="G168" s="55">
        <v>3.52</v>
      </c>
      <c r="H168" s="55">
        <v>386.34</v>
      </c>
      <c r="I168" s="55">
        <v>0.14000000000000001</v>
      </c>
      <c r="J168" s="55">
        <v>0.34</v>
      </c>
      <c r="K168" s="55">
        <v>0.44</v>
      </c>
      <c r="L168" s="55">
        <v>1</v>
      </c>
      <c r="M168" s="55">
        <v>137.44</v>
      </c>
      <c r="N168" s="55">
        <v>301.04000000000002</v>
      </c>
      <c r="O168" s="55">
        <v>21.52</v>
      </c>
      <c r="P168" s="55">
        <v>3.52</v>
      </c>
    </row>
    <row r="169" spans="1:16" ht="20.100000000000001" customHeight="1">
      <c r="B169" s="142" t="s">
        <v>94</v>
      </c>
      <c r="C169" s="59" t="s">
        <v>81</v>
      </c>
      <c r="D169" s="143">
        <v>200</v>
      </c>
      <c r="E169" s="48">
        <v>0.2</v>
      </c>
      <c r="F169" s="47">
        <v>0</v>
      </c>
      <c r="G169" s="47">
        <v>19.600000000000001</v>
      </c>
      <c r="H169" s="47">
        <v>79.2</v>
      </c>
      <c r="I169" s="47">
        <v>0.8</v>
      </c>
      <c r="J169" s="47">
        <v>0</v>
      </c>
      <c r="K169" s="47">
        <v>14.8</v>
      </c>
      <c r="L169" s="47">
        <v>0.2</v>
      </c>
      <c r="M169" s="47">
        <v>6.2</v>
      </c>
      <c r="N169" s="47">
        <v>4</v>
      </c>
      <c r="O169" s="47">
        <v>4.5999999999999996</v>
      </c>
      <c r="P169" s="47">
        <v>0.4</v>
      </c>
    </row>
    <row r="170" spans="1:16" ht="20.100000000000001" customHeight="1">
      <c r="B170" s="142" t="s">
        <v>82</v>
      </c>
      <c r="C170" s="100" t="s">
        <v>21</v>
      </c>
      <c r="D170" s="143">
        <v>30</v>
      </c>
      <c r="E170" s="55">
        <v>2.2999999999999998</v>
      </c>
      <c r="F170" s="55">
        <v>0.20000000000000004</v>
      </c>
      <c r="G170" s="55">
        <v>14.8</v>
      </c>
      <c r="H170" s="55">
        <v>70.5</v>
      </c>
      <c r="I170" s="55">
        <v>0</v>
      </c>
      <c r="J170" s="55">
        <v>0</v>
      </c>
      <c r="K170" s="55">
        <v>0</v>
      </c>
      <c r="L170" s="55">
        <v>0.3</v>
      </c>
      <c r="M170" s="55">
        <v>6</v>
      </c>
      <c r="N170" s="55">
        <v>19.5</v>
      </c>
      <c r="O170" s="55">
        <v>4.2</v>
      </c>
      <c r="P170" s="55">
        <v>0.3</v>
      </c>
    </row>
    <row r="171" spans="1:16" ht="20.100000000000001" customHeight="1">
      <c r="A171" s="45">
        <v>6</v>
      </c>
      <c r="B171" s="142"/>
      <c r="C171" s="142" t="s">
        <v>19</v>
      </c>
      <c r="D171" s="143"/>
      <c r="E171" s="142">
        <f>SUM(E168:E170)</f>
        <v>21.08</v>
      </c>
      <c r="F171" s="142">
        <f t="shared" ref="F171:P171" si="24">SUM(F168:F170)</f>
        <v>33.300000000000004</v>
      </c>
      <c r="G171" s="142">
        <f t="shared" si="24"/>
        <v>37.92</v>
      </c>
      <c r="H171" s="142">
        <f t="shared" si="24"/>
        <v>536.04</v>
      </c>
      <c r="I171" s="142">
        <f t="shared" si="24"/>
        <v>0.94000000000000006</v>
      </c>
      <c r="J171" s="142">
        <f t="shared" si="24"/>
        <v>0.34</v>
      </c>
      <c r="K171" s="142">
        <f t="shared" si="24"/>
        <v>15.24</v>
      </c>
      <c r="L171" s="142">
        <f t="shared" si="24"/>
        <v>1.5</v>
      </c>
      <c r="M171" s="142">
        <f t="shared" si="24"/>
        <v>149.63999999999999</v>
      </c>
      <c r="N171" s="142">
        <f t="shared" si="24"/>
        <v>324.54000000000002</v>
      </c>
      <c r="O171" s="142">
        <f t="shared" si="24"/>
        <v>30.319999999999997</v>
      </c>
      <c r="P171" s="142">
        <f t="shared" si="24"/>
        <v>4.22</v>
      </c>
    </row>
    <row r="172" spans="1:16" ht="20.100000000000001" customHeight="1">
      <c r="A172" s="45">
        <v>6</v>
      </c>
      <c r="B172" s="142"/>
      <c r="C172" s="142" t="s">
        <v>35</v>
      </c>
      <c r="D172" s="143"/>
      <c r="E172" s="142">
        <f>SUM(E155+E166+E171)</f>
        <v>71.651666666666671</v>
      </c>
      <c r="F172" s="142">
        <f t="shared" ref="F172:P172" si="25">SUM(F155+F166+F171)</f>
        <v>88.401666666666671</v>
      </c>
      <c r="G172" s="142">
        <f t="shared" si="25"/>
        <v>237.31833333333333</v>
      </c>
      <c r="H172" s="142">
        <f t="shared" si="25"/>
        <v>2048.85</v>
      </c>
      <c r="I172" s="142">
        <f t="shared" si="25"/>
        <v>1.9350000000000001</v>
      </c>
      <c r="J172" s="142">
        <f t="shared" si="25"/>
        <v>36.327500000000001</v>
      </c>
      <c r="K172" s="142">
        <f t="shared" si="25"/>
        <v>21.745000000000001</v>
      </c>
      <c r="L172" s="142">
        <f t="shared" si="25"/>
        <v>19.914999999999999</v>
      </c>
      <c r="M172" s="142">
        <f t="shared" si="25"/>
        <v>788.875</v>
      </c>
      <c r="N172" s="142">
        <f t="shared" si="25"/>
        <v>1505.635</v>
      </c>
      <c r="O172" s="142">
        <f t="shared" si="25"/>
        <v>487.91999999999996</v>
      </c>
      <c r="P172" s="142">
        <f t="shared" si="25"/>
        <v>20.009999999999998</v>
      </c>
    </row>
    <row r="173" spans="1:16" s="57" customFormat="1" ht="20.100000000000001" customHeight="1">
      <c r="B173" s="101"/>
      <c r="C173" s="101"/>
      <c r="D173" s="106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1:16" s="57" customFormat="1" ht="20.100000000000001" customHeight="1">
      <c r="B174" s="167" t="s">
        <v>174</v>
      </c>
      <c r="C174" s="98"/>
      <c r="D174" s="106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 spans="1:16" s="57" customFormat="1" ht="20.100000000000001" customHeight="1">
      <c r="B175" s="167" t="s">
        <v>173</v>
      </c>
      <c r="C175" s="98"/>
      <c r="D175" s="106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 spans="1:16" s="57" customFormat="1" ht="20.100000000000001" customHeight="1">
      <c r="B176" s="167" t="s">
        <v>250</v>
      </c>
      <c r="C176" s="98"/>
      <c r="D176" s="106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</row>
    <row r="177" spans="1:16" s="57" customFormat="1" ht="42" customHeight="1">
      <c r="B177" s="151" t="s">
        <v>0</v>
      </c>
      <c r="C177" s="151" t="s">
        <v>1</v>
      </c>
      <c r="D177" s="152" t="s">
        <v>2</v>
      </c>
      <c r="E177" s="149" t="s">
        <v>3</v>
      </c>
      <c r="F177" s="149"/>
      <c r="G177" s="149"/>
      <c r="H177" s="149" t="s">
        <v>4</v>
      </c>
      <c r="I177" s="149" t="s">
        <v>5</v>
      </c>
      <c r="J177" s="149"/>
      <c r="K177" s="149"/>
      <c r="L177" s="149"/>
      <c r="M177" s="149" t="s">
        <v>6</v>
      </c>
      <c r="N177" s="149"/>
      <c r="O177" s="149"/>
      <c r="P177" s="149"/>
    </row>
    <row r="178" spans="1:16" s="57" customFormat="1" ht="34.5" customHeight="1">
      <c r="B178" s="151"/>
      <c r="C178" s="151"/>
      <c r="D178" s="152"/>
      <c r="E178" s="142" t="s">
        <v>7</v>
      </c>
      <c r="F178" s="142" t="s">
        <v>8</v>
      </c>
      <c r="G178" s="142" t="s">
        <v>9</v>
      </c>
      <c r="H178" s="149"/>
      <c r="I178" s="142" t="s">
        <v>167</v>
      </c>
      <c r="J178" s="142" t="s">
        <v>10</v>
      </c>
      <c r="K178" s="142" t="s">
        <v>11</v>
      </c>
      <c r="L178" s="142" t="s">
        <v>12</v>
      </c>
      <c r="M178" s="142" t="s">
        <v>13</v>
      </c>
      <c r="N178" s="142" t="s">
        <v>14</v>
      </c>
      <c r="O178" s="142" t="s">
        <v>15</v>
      </c>
      <c r="P178" s="142" t="s">
        <v>16</v>
      </c>
    </row>
    <row r="179" spans="1:16" ht="20.100000000000001" customHeight="1">
      <c r="A179" s="45">
        <v>7</v>
      </c>
      <c r="B179" s="149" t="s">
        <v>17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</row>
    <row r="180" spans="1:16" ht="20.100000000000001" customHeight="1">
      <c r="B180" s="142" t="s">
        <v>77</v>
      </c>
      <c r="C180" s="59" t="s">
        <v>56</v>
      </c>
      <c r="D180" s="143">
        <v>200</v>
      </c>
      <c r="E180" s="48">
        <v>5.8</v>
      </c>
      <c r="F180" s="48">
        <v>10.199999999999999</v>
      </c>
      <c r="G180" s="48">
        <v>30.8</v>
      </c>
      <c r="H180" s="48">
        <v>239</v>
      </c>
      <c r="I180" s="48">
        <v>0.06</v>
      </c>
      <c r="J180" s="48">
        <v>0.08</v>
      </c>
      <c r="K180" s="48">
        <v>1.1200000000000001</v>
      </c>
      <c r="L180" s="48">
        <v>61.72</v>
      </c>
      <c r="M180" s="48">
        <v>127.4</v>
      </c>
      <c r="N180" s="48">
        <v>19.399999999999999</v>
      </c>
      <c r="O180" s="48">
        <v>112.6</v>
      </c>
      <c r="P180" s="48">
        <v>0.4</v>
      </c>
    </row>
    <row r="181" spans="1:16" ht="20.100000000000001" customHeight="1">
      <c r="B181" s="142" t="s">
        <v>93</v>
      </c>
      <c r="C181" s="59" t="s">
        <v>62</v>
      </c>
      <c r="D181" s="143">
        <v>200</v>
      </c>
      <c r="E181" s="48">
        <v>18.579999999999998</v>
      </c>
      <c r="F181" s="48">
        <v>33.1</v>
      </c>
      <c r="G181" s="48">
        <v>3.52</v>
      </c>
      <c r="H181" s="48">
        <v>386.34</v>
      </c>
      <c r="I181" s="48">
        <v>0.14000000000000001</v>
      </c>
      <c r="J181" s="48">
        <v>0.34</v>
      </c>
      <c r="K181" s="48">
        <v>0.44</v>
      </c>
      <c r="L181" s="48">
        <v>1</v>
      </c>
      <c r="M181" s="48">
        <v>137.44</v>
      </c>
      <c r="N181" s="48">
        <v>301.04000000000002</v>
      </c>
      <c r="O181" s="48">
        <v>21.52</v>
      </c>
      <c r="P181" s="48">
        <v>3.52</v>
      </c>
    </row>
    <row r="182" spans="1:16" ht="21.75" customHeight="1">
      <c r="A182" s="45">
        <v>7</v>
      </c>
      <c r="B182" s="142"/>
      <c r="C182" s="59" t="s">
        <v>248</v>
      </c>
      <c r="D182" s="143"/>
      <c r="E182" s="48">
        <f>SUM(E180:E181)/2</f>
        <v>12.19</v>
      </c>
      <c r="F182" s="48">
        <f t="shared" ref="F182:P182" si="26">SUM(F180:F181)/2</f>
        <v>21.65</v>
      </c>
      <c r="G182" s="48">
        <f t="shared" si="26"/>
        <v>17.16</v>
      </c>
      <c r="H182" s="48">
        <f t="shared" si="26"/>
        <v>312.66999999999996</v>
      </c>
      <c r="I182" s="48">
        <f t="shared" si="26"/>
        <v>0.1</v>
      </c>
      <c r="J182" s="48">
        <f t="shared" si="26"/>
        <v>0.21000000000000002</v>
      </c>
      <c r="K182" s="48">
        <f t="shared" si="26"/>
        <v>0.78</v>
      </c>
      <c r="L182" s="48">
        <f t="shared" si="26"/>
        <v>31.36</v>
      </c>
      <c r="M182" s="48">
        <f t="shared" si="26"/>
        <v>132.42000000000002</v>
      </c>
      <c r="N182" s="48">
        <f t="shared" si="26"/>
        <v>160.22</v>
      </c>
      <c r="O182" s="48">
        <f t="shared" si="26"/>
        <v>67.06</v>
      </c>
      <c r="P182" s="48">
        <f t="shared" si="26"/>
        <v>1.96</v>
      </c>
    </row>
    <row r="183" spans="1:16" ht="20.100000000000001" customHeight="1">
      <c r="A183" s="45">
        <v>7</v>
      </c>
      <c r="B183" s="142" t="s">
        <v>142</v>
      </c>
      <c r="C183" s="59" t="s">
        <v>25</v>
      </c>
      <c r="D183" s="143">
        <v>30</v>
      </c>
      <c r="E183" s="48">
        <v>2.4</v>
      </c>
      <c r="F183" s="48">
        <v>7.4999999999999997E-2</v>
      </c>
      <c r="G183" s="48">
        <v>15.9</v>
      </c>
      <c r="H183" s="48">
        <v>81</v>
      </c>
      <c r="I183" s="48">
        <v>0.06</v>
      </c>
      <c r="J183" s="48">
        <v>1.2</v>
      </c>
      <c r="K183" s="48">
        <v>0</v>
      </c>
      <c r="L183" s="48">
        <v>0</v>
      </c>
      <c r="M183" s="48">
        <v>11.4</v>
      </c>
      <c r="N183" s="48">
        <v>39</v>
      </c>
      <c r="O183" s="48">
        <v>7.8</v>
      </c>
      <c r="P183" s="48">
        <v>0.75</v>
      </c>
    </row>
    <row r="184" spans="1:16" ht="20.100000000000001" customHeight="1">
      <c r="A184" s="45">
        <v>7</v>
      </c>
      <c r="B184" s="142" t="s">
        <v>87</v>
      </c>
      <c r="C184" s="59" t="s">
        <v>31</v>
      </c>
      <c r="D184" s="143" t="s">
        <v>204</v>
      </c>
      <c r="E184" s="48">
        <v>0.14000000000000001</v>
      </c>
      <c r="F184" s="48">
        <v>0.02</v>
      </c>
      <c r="G184" s="48">
        <v>15.2</v>
      </c>
      <c r="H184" s="48">
        <v>61.5</v>
      </c>
      <c r="I184" s="48">
        <v>0</v>
      </c>
      <c r="J184" s="48">
        <v>0</v>
      </c>
      <c r="K184" s="48">
        <v>2.84</v>
      </c>
      <c r="L184" s="48">
        <v>0.02</v>
      </c>
      <c r="M184" s="48">
        <v>14.2</v>
      </c>
      <c r="N184" s="48">
        <v>2.4</v>
      </c>
      <c r="O184" s="48">
        <v>4.4000000000000004</v>
      </c>
      <c r="P184" s="48">
        <v>0.36</v>
      </c>
    </row>
    <row r="185" spans="1:16" ht="20.100000000000001" customHeight="1">
      <c r="A185" s="45">
        <v>7</v>
      </c>
      <c r="B185" s="142"/>
      <c r="C185" s="59" t="s">
        <v>26</v>
      </c>
      <c r="D185" s="143">
        <v>150</v>
      </c>
      <c r="E185" s="48">
        <v>0.6</v>
      </c>
      <c r="F185" s="48">
        <v>0.6</v>
      </c>
      <c r="G185" s="48">
        <v>14.699999999999998</v>
      </c>
      <c r="H185" s="48">
        <v>70.5</v>
      </c>
      <c r="I185" s="48">
        <v>0</v>
      </c>
      <c r="J185" s="48">
        <v>0</v>
      </c>
      <c r="K185" s="48">
        <v>15</v>
      </c>
      <c r="L185" s="48">
        <v>0.3</v>
      </c>
      <c r="M185" s="48">
        <v>24</v>
      </c>
      <c r="N185" s="48">
        <v>13.5</v>
      </c>
      <c r="O185" s="48">
        <v>16.5</v>
      </c>
      <c r="P185" s="48">
        <v>3.2999999999999994</v>
      </c>
    </row>
    <row r="186" spans="1:16" ht="20.100000000000001" customHeight="1">
      <c r="A186" s="45">
        <v>7</v>
      </c>
      <c r="B186" s="142"/>
      <c r="C186" s="142" t="s">
        <v>19</v>
      </c>
      <c r="D186" s="143"/>
      <c r="E186" s="142">
        <f>SUM(E182:E185)</f>
        <v>15.33</v>
      </c>
      <c r="F186" s="142">
        <f t="shared" ref="F186:P186" si="27">SUM(F182:F185)</f>
        <v>22.344999999999999</v>
      </c>
      <c r="G186" s="142">
        <f t="shared" si="27"/>
        <v>62.96</v>
      </c>
      <c r="H186" s="142">
        <f t="shared" si="27"/>
        <v>525.66999999999996</v>
      </c>
      <c r="I186" s="142">
        <f t="shared" si="27"/>
        <v>0.16</v>
      </c>
      <c r="J186" s="142">
        <f t="shared" si="27"/>
        <v>1.41</v>
      </c>
      <c r="K186" s="142">
        <f t="shared" si="27"/>
        <v>18.62</v>
      </c>
      <c r="L186" s="142">
        <f t="shared" si="27"/>
        <v>31.68</v>
      </c>
      <c r="M186" s="142">
        <f t="shared" si="27"/>
        <v>182.02</v>
      </c>
      <c r="N186" s="142">
        <f t="shared" si="27"/>
        <v>215.12</v>
      </c>
      <c r="O186" s="142">
        <f t="shared" si="27"/>
        <v>95.76</v>
      </c>
      <c r="P186" s="142">
        <f t="shared" si="27"/>
        <v>6.3699999999999992</v>
      </c>
    </row>
    <row r="187" spans="1:16" ht="20.100000000000001" customHeight="1">
      <c r="A187" s="45">
        <v>7</v>
      </c>
      <c r="B187" s="149" t="s">
        <v>20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</row>
    <row r="188" spans="1:16" ht="41.25" customHeight="1">
      <c r="A188" s="45">
        <v>7</v>
      </c>
      <c r="B188" s="142" t="s">
        <v>190</v>
      </c>
      <c r="C188" s="59" t="s">
        <v>191</v>
      </c>
      <c r="D188" s="143">
        <v>100</v>
      </c>
      <c r="E188" s="48">
        <v>2.5</v>
      </c>
      <c r="F188" s="48">
        <v>8.6</v>
      </c>
      <c r="G188" s="48">
        <v>14</v>
      </c>
      <c r="H188" s="48">
        <v>142.9</v>
      </c>
      <c r="I188" s="48">
        <v>0</v>
      </c>
      <c r="J188" s="48">
        <v>8.8000000000000007</v>
      </c>
      <c r="K188" s="48">
        <v>0</v>
      </c>
      <c r="L188" s="48">
        <v>4.0999999999999996</v>
      </c>
      <c r="M188" s="48">
        <v>16.100000000000001</v>
      </c>
      <c r="N188" s="48">
        <v>23.9</v>
      </c>
      <c r="O188" s="48">
        <v>9.6999999999999993</v>
      </c>
      <c r="P188" s="48">
        <v>0.7</v>
      </c>
    </row>
    <row r="189" spans="1:16" ht="39.75" customHeight="1">
      <c r="B189" s="142" t="s">
        <v>143</v>
      </c>
      <c r="C189" s="59" t="s">
        <v>144</v>
      </c>
      <c r="D189" s="143">
        <v>25</v>
      </c>
      <c r="E189" s="58">
        <v>2.0149999999999997</v>
      </c>
      <c r="F189" s="58">
        <v>6.45</v>
      </c>
      <c r="G189" s="58">
        <v>8.2524999999999995</v>
      </c>
      <c r="H189" s="58">
        <v>105.75</v>
      </c>
      <c r="I189" s="58">
        <v>5.0000000000000001E-3</v>
      </c>
      <c r="J189" s="58">
        <v>0.10750000000000001</v>
      </c>
      <c r="K189" s="58">
        <v>25.775000000000002</v>
      </c>
      <c r="L189" s="58">
        <v>2.4</v>
      </c>
      <c r="M189" s="58">
        <v>58.25</v>
      </c>
      <c r="N189" s="58">
        <v>28.125</v>
      </c>
      <c r="O189" s="58">
        <v>50</v>
      </c>
      <c r="P189" s="58">
        <v>0.82499999999999984</v>
      </c>
    </row>
    <row r="190" spans="1:16" ht="18" customHeight="1">
      <c r="B190" s="142" t="s">
        <v>236</v>
      </c>
      <c r="C190" s="59" t="s">
        <v>219</v>
      </c>
      <c r="D190" s="143">
        <v>100</v>
      </c>
      <c r="E190" s="48">
        <v>14.7</v>
      </c>
      <c r="F190" s="48">
        <v>14.6</v>
      </c>
      <c r="G190" s="48">
        <v>7.8</v>
      </c>
      <c r="H190" s="48">
        <v>227.8</v>
      </c>
      <c r="I190" s="48">
        <v>0.1</v>
      </c>
      <c r="J190" s="48">
        <v>0.4</v>
      </c>
      <c r="K190" s="48">
        <v>0</v>
      </c>
      <c r="L190" s="48">
        <v>1.4</v>
      </c>
      <c r="M190" s="48">
        <v>25.6</v>
      </c>
      <c r="N190" s="48">
        <v>148.4</v>
      </c>
      <c r="O190" s="48">
        <v>16.899999999999999</v>
      </c>
      <c r="P190" s="48">
        <v>1.7</v>
      </c>
    </row>
    <row r="191" spans="1:16" ht="38.25" customHeight="1">
      <c r="B191" s="142" t="s">
        <v>136</v>
      </c>
      <c r="C191" s="59" t="s">
        <v>268</v>
      </c>
      <c r="D191" s="143" t="s">
        <v>257</v>
      </c>
      <c r="E191" s="48">
        <v>8.7100000000000009</v>
      </c>
      <c r="F191" s="48">
        <v>12.06</v>
      </c>
      <c r="G191" s="48">
        <v>49.88</v>
      </c>
      <c r="H191" s="48">
        <v>343.08</v>
      </c>
      <c r="I191" s="48">
        <v>0.16200000000000001</v>
      </c>
      <c r="J191" s="48">
        <v>0</v>
      </c>
      <c r="K191" s="48">
        <v>23.22</v>
      </c>
      <c r="L191" s="48">
        <v>1.242</v>
      </c>
      <c r="M191" s="48">
        <v>29.502000000000002</v>
      </c>
      <c r="N191" s="48">
        <v>190.33199999999999</v>
      </c>
      <c r="O191" s="48">
        <v>40.986000000000004</v>
      </c>
      <c r="P191" s="48">
        <v>3.2940000000000005</v>
      </c>
    </row>
    <row r="192" spans="1:16" ht="20.100000000000001" customHeight="1">
      <c r="B192" s="142" t="s">
        <v>88</v>
      </c>
      <c r="C192" s="59" t="s">
        <v>89</v>
      </c>
      <c r="D192" s="143">
        <v>200</v>
      </c>
      <c r="E192" s="58">
        <v>0.66</v>
      </c>
      <c r="F192" s="58">
        <v>0.1</v>
      </c>
      <c r="G192" s="58">
        <v>32.020000000000003</v>
      </c>
      <c r="H192" s="58">
        <v>131.52000000000001</v>
      </c>
      <c r="I192" s="58">
        <v>0</v>
      </c>
      <c r="J192" s="58">
        <v>0.02</v>
      </c>
      <c r="K192" s="58">
        <v>0.68</v>
      </c>
      <c r="L192" s="58">
        <v>0.5</v>
      </c>
      <c r="M192" s="58">
        <v>32.479999999999997</v>
      </c>
      <c r="N192" s="58">
        <v>17.46</v>
      </c>
      <c r="O192" s="58">
        <v>23.44</v>
      </c>
      <c r="P192" s="58">
        <v>0.7</v>
      </c>
    </row>
    <row r="193" spans="1:16" ht="20.100000000000001" customHeight="1">
      <c r="A193" s="45">
        <v>7</v>
      </c>
      <c r="B193" s="142" t="s">
        <v>82</v>
      </c>
      <c r="C193" s="59" t="s">
        <v>21</v>
      </c>
      <c r="D193" s="143">
        <v>40</v>
      </c>
      <c r="E193" s="58">
        <v>3.0666666666666664</v>
      </c>
      <c r="F193" s="58">
        <v>0.26666666666666672</v>
      </c>
      <c r="G193" s="58">
        <v>19.733333333333334</v>
      </c>
      <c r="H193" s="58">
        <v>94</v>
      </c>
      <c r="I193" s="58">
        <v>0</v>
      </c>
      <c r="J193" s="58">
        <v>0</v>
      </c>
      <c r="K193" s="58">
        <v>0</v>
      </c>
      <c r="L193" s="58">
        <v>0.4</v>
      </c>
      <c r="M193" s="58">
        <v>8</v>
      </c>
      <c r="N193" s="58">
        <v>26</v>
      </c>
      <c r="O193" s="58">
        <v>5.6000000000000014</v>
      </c>
      <c r="P193" s="58">
        <v>0.4</v>
      </c>
    </row>
    <row r="194" spans="1:16" ht="20.100000000000001" customHeight="1">
      <c r="A194" s="45">
        <v>7</v>
      </c>
      <c r="B194" s="142" t="s">
        <v>83</v>
      </c>
      <c r="C194" s="59" t="s">
        <v>22</v>
      </c>
      <c r="D194" s="143">
        <v>50</v>
      </c>
      <c r="E194" s="58">
        <v>3.25</v>
      </c>
      <c r="F194" s="58">
        <v>0.625</v>
      </c>
      <c r="G194" s="58">
        <v>19.75</v>
      </c>
      <c r="H194" s="58">
        <v>99</v>
      </c>
      <c r="I194" s="58">
        <v>0.125</v>
      </c>
      <c r="J194" s="58">
        <v>0</v>
      </c>
      <c r="K194" s="58">
        <v>0</v>
      </c>
      <c r="L194" s="58">
        <v>0.75</v>
      </c>
      <c r="M194" s="58">
        <v>14.499999999999998</v>
      </c>
      <c r="N194" s="58">
        <v>75</v>
      </c>
      <c r="O194" s="58">
        <v>23.5</v>
      </c>
      <c r="P194" s="58">
        <v>2</v>
      </c>
    </row>
    <row r="195" spans="1:16" ht="20.100000000000001" customHeight="1">
      <c r="A195" s="45">
        <v>7</v>
      </c>
      <c r="B195" s="142"/>
      <c r="C195" s="142" t="s">
        <v>19</v>
      </c>
      <c r="D195" s="143"/>
      <c r="E195" s="171">
        <f>SUM(E188:E194)</f>
        <v>34.901666666666671</v>
      </c>
      <c r="F195" s="171">
        <f t="shared" ref="F195:P195" si="28">SUM(F188:F194)</f>
        <v>42.701666666666668</v>
      </c>
      <c r="G195" s="171">
        <f t="shared" si="28"/>
        <v>151.43583333333333</v>
      </c>
      <c r="H195" s="171">
        <f t="shared" si="28"/>
        <v>1144.05</v>
      </c>
      <c r="I195" s="171">
        <f t="shared" si="28"/>
        <v>0.39200000000000002</v>
      </c>
      <c r="J195" s="171">
        <f t="shared" si="28"/>
        <v>9.3275000000000006</v>
      </c>
      <c r="K195" s="171">
        <f t="shared" si="28"/>
        <v>49.675000000000004</v>
      </c>
      <c r="L195" s="171">
        <f t="shared" si="28"/>
        <v>10.792</v>
      </c>
      <c r="M195" s="171">
        <f t="shared" si="28"/>
        <v>184.43199999999999</v>
      </c>
      <c r="N195" s="171">
        <f t="shared" si="28"/>
        <v>509.21699999999998</v>
      </c>
      <c r="O195" s="171">
        <f t="shared" si="28"/>
        <v>170.126</v>
      </c>
      <c r="P195" s="171">
        <f t="shared" si="28"/>
        <v>9.6189999999999998</v>
      </c>
    </row>
    <row r="196" spans="1:16" ht="20.100000000000001" customHeight="1">
      <c r="A196" s="45">
        <v>7</v>
      </c>
      <c r="B196" s="149" t="s">
        <v>23</v>
      </c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</row>
    <row r="197" spans="1:16" ht="42.75" customHeight="1">
      <c r="A197" s="45">
        <v>7</v>
      </c>
      <c r="B197" s="142"/>
      <c r="C197" s="59" t="s">
        <v>65</v>
      </c>
      <c r="D197" s="143" t="s">
        <v>202</v>
      </c>
      <c r="E197" s="48">
        <v>5.94</v>
      </c>
      <c r="F197" s="48">
        <v>4.8600000000000003</v>
      </c>
      <c r="G197" s="48">
        <v>21.4</v>
      </c>
      <c r="H197" s="48">
        <v>153.1</v>
      </c>
      <c r="I197" s="48">
        <v>7.0000000000000007E-2</v>
      </c>
      <c r="J197" s="48">
        <v>1.1599999999999999</v>
      </c>
      <c r="K197" s="48">
        <v>0.04</v>
      </c>
      <c r="L197" s="48">
        <v>1.31</v>
      </c>
      <c r="M197" s="48">
        <v>48</v>
      </c>
      <c r="N197" s="48">
        <v>61.3</v>
      </c>
      <c r="O197" s="48">
        <v>14.5</v>
      </c>
      <c r="P197" s="48">
        <v>0.14000000000000001</v>
      </c>
    </row>
    <row r="198" spans="1:16" ht="20.100000000000001" customHeight="1">
      <c r="B198" s="142" t="s">
        <v>78</v>
      </c>
      <c r="C198" s="59" t="s">
        <v>29</v>
      </c>
      <c r="D198" s="143" t="s">
        <v>205</v>
      </c>
      <c r="E198" s="47">
        <v>0.08</v>
      </c>
      <c r="F198" s="47">
        <v>0.02</v>
      </c>
      <c r="G198" s="47">
        <v>15</v>
      </c>
      <c r="H198" s="47">
        <v>60.46</v>
      </c>
      <c r="I198" s="47">
        <v>0</v>
      </c>
      <c r="J198" s="47">
        <v>0</v>
      </c>
      <c r="K198" s="47">
        <v>0.04</v>
      </c>
      <c r="L198" s="47">
        <v>0</v>
      </c>
      <c r="M198" s="47">
        <v>11.1</v>
      </c>
      <c r="N198" s="47">
        <v>1.4</v>
      </c>
      <c r="O198" s="47">
        <v>2.8</v>
      </c>
      <c r="P198" s="47">
        <v>0.28000000000000003</v>
      </c>
    </row>
    <row r="199" spans="1:16" ht="20.100000000000001" customHeight="1">
      <c r="A199" s="45">
        <v>7</v>
      </c>
      <c r="B199" s="142"/>
      <c r="C199" s="142" t="s">
        <v>19</v>
      </c>
      <c r="D199" s="143"/>
      <c r="E199" s="142">
        <f>SUM(E197:E198)</f>
        <v>6.0200000000000005</v>
      </c>
      <c r="F199" s="142">
        <f t="shared" ref="F199:P199" si="29">SUM(F197:F198)</f>
        <v>4.88</v>
      </c>
      <c r="G199" s="142">
        <f t="shared" si="29"/>
        <v>36.4</v>
      </c>
      <c r="H199" s="142">
        <f t="shared" si="29"/>
        <v>213.56</v>
      </c>
      <c r="I199" s="142">
        <f t="shared" si="29"/>
        <v>7.0000000000000007E-2</v>
      </c>
      <c r="J199" s="142">
        <f t="shared" si="29"/>
        <v>1.1599999999999999</v>
      </c>
      <c r="K199" s="142">
        <f t="shared" si="29"/>
        <v>0.08</v>
      </c>
      <c r="L199" s="142">
        <f t="shared" si="29"/>
        <v>1.31</v>
      </c>
      <c r="M199" s="142">
        <f t="shared" si="29"/>
        <v>59.1</v>
      </c>
      <c r="N199" s="142">
        <f t="shared" si="29"/>
        <v>62.699999999999996</v>
      </c>
      <c r="O199" s="142">
        <f t="shared" si="29"/>
        <v>17.3</v>
      </c>
      <c r="P199" s="142">
        <f t="shared" si="29"/>
        <v>0.42000000000000004</v>
      </c>
    </row>
    <row r="200" spans="1:16" ht="20.100000000000001" customHeight="1">
      <c r="A200" s="45">
        <v>7</v>
      </c>
      <c r="B200" s="142"/>
      <c r="C200" s="142" t="s">
        <v>36</v>
      </c>
      <c r="D200" s="143"/>
      <c r="E200" s="142">
        <f>SUM(E186+E195+E199)</f>
        <v>56.251666666666672</v>
      </c>
      <c r="F200" s="142">
        <f t="shared" ref="F200:P200" si="30">SUM(F186+F195+F199)</f>
        <v>69.926666666666662</v>
      </c>
      <c r="G200" s="142">
        <f t="shared" si="30"/>
        <v>250.79583333333335</v>
      </c>
      <c r="H200" s="142">
        <f t="shared" si="30"/>
        <v>1883.2799999999997</v>
      </c>
      <c r="I200" s="142">
        <f t="shared" si="30"/>
        <v>0.62200000000000011</v>
      </c>
      <c r="J200" s="142">
        <f t="shared" si="30"/>
        <v>11.897500000000001</v>
      </c>
      <c r="K200" s="142">
        <f t="shared" si="30"/>
        <v>68.375</v>
      </c>
      <c r="L200" s="142">
        <f t="shared" si="30"/>
        <v>43.782000000000004</v>
      </c>
      <c r="M200" s="142">
        <f t="shared" si="30"/>
        <v>425.55200000000002</v>
      </c>
      <c r="N200" s="142">
        <f t="shared" si="30"/>
        <v>787.03700000000003</v>
      </c>
      <c r="O200" s="142">
        <f t="shared" si="30"/>
        <v>283.18600000000004</v>
      </c>
      <c r="P200" s="142">
        <f t="shared" si="30"/>
        <v>16.408999999999999</v>
      </c>
    </row>
    <row r="201" spans="1:16" s="57" customFormat="1" ht="20.100000000000001" customHeight="1">
      <c r="B201" s="101"/>
      <c r="C201" s="101"/>
      <c r="D201" s="106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</row>
    <row r="202" spans="1:16" s="57" customFormat="1" ht="20.100000000000001" customHeight="1">
      <c r="B202" s="167" t="s">
        <v>175</v>
      </c>
      <c r="C202" s="98"/>
      <c r="D202" s="106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</row>
    <row r="203" spans="1:16" s="57" customFormat="1" ht="20.100000000000001" customHeight="1">
      <c r="B203" s="167" t="s">
        <v>173</v>
      </c>
      <c r="C203" s="98"/>
      <c r="D203" s="106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</row>
    <row r="204" spans="1:16" s="57" customFormat="1" ht="20.100000000000001" customHeight="1">
      <c r="B204" s="167" t="s">
        <v>250</v>
      </c>
      <c r="C204" s="98"/>
      <c r="D204" s="106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</row>
    <row r="205" spans="1:16" s="57" customFormat="1" ht="20.100000000000001" customHeight="1">
      <c r="B205" s="101"/>
      <c r="C205" s="101"/>
      <c r="D205" s="106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</row>
    <row r="206" spans="1:16" s="57" customFormat="1" ht="36" customHeight="1">
      <c r="B206" s="151" t="s">
        <v>0</v>
      </c>
      <c r="C206" s="151" t="s">
        <v>1</v>
      </c>
      <c r="D206" s="152" t="s">
        <v>2</v>
      </c>
      <c r="E206" s="149" t="s">
        <v>3</v>
      </c>
      <c r="F206" s="149"/>
      <c r="G206" s="149"/>
      <c r="H206" s="149" t="s">
        <v>4</v>
      </c>
      <c r="I206" s="149" t="s">
        <v>5</v>
      </c>
      <c r="J206" s="149"/>
      <c r="K206" s="149"/>
      <c r="L206" s="149"/>
      <c r="M206" s="149" t="s">
        <v>6</v>
      </c>
      <c r="N206" s="149"/>
      <c r="O206" s="149"/>
      <c r="P206" s="149"/>
    </row>
    <row r="207" spans="1:16" s="57" customFormat="1" ht="38.25" customHeight="1">
      <c r="B207" s="151"/>
      <c r="C207" s="151"/>
      <c r="D207" s="152"/>
      <c r="E207" s="142" t="s">
        <v>7</v>
      </c>
      <c r="F207" s="142" t="s">
        <v>8</v>
      </c>
      <c r="G207" s="142" t="s">
        <v>9</v>
      </c>
      <c r="H207" s="149"/>
      <c r="I207" s="142" t="s">
        <v>167</v>
      </c>
      <c r="J207" s="142" t="s">
        <v>10</v>
      </c>
      <c r="K207" s="142" t="s">
        <v>11</v>
      </c>
      <c r="L207" s="142" t="s">
        <v>12</v>
      </c>
      <c r="M207" s="142" t="s">
        <v>13</v>
      </c>
      <c r="N207" s="142" t="s">
        <v>14</v>
      </c>
      <c r="O207" s="142" t="s">
        <v>15</v>
      </c>
      <c r="P207" s="142" t="s">
        <v>16</v>
      </c>
    </row>
    <row r="208" spans="1:16" ht="20.100000000000001" customHeight="1">
      <c r="A208" s="45">
        <v>8</v>
      </c>
      <c r="B208" s="149" t="s">
        <v>17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</row>
    <row r="209" spans="1:16" ht="21.75" customHeight="1">
      <c r="A209" s="45">
        <v>8</v>
      </c>
      <c r="B209" s="142" t="s">
        <v>138</v>
      </c>
      <c r="C209" s="59" t="s">
        <v>75</v>
      </c>
      <c r="D209" s="143">
        <v>150</v>
      </c>
      <c r="E209" s="47">
        <v>9</v>
      </c>
      <c r="F209" s="47">
        <v>18</v>
      </c>
      <c r="G209" s="47">
        <v>73.5</v>
      </c>
      <c r="H209" s="47">
        <v>495</v>
      </c>
      <c r="I209" s="47">
        <v>0.19500000000000001</v>
      </c>
      <c r="J209" s="47">
        <v>0</v>
      </c>
      <c r="K209" s="47">
        <v>0</v>
      </c>
      <c r="L209" s="47">
        <v>2.5499999999999998</v>
      </c>
      <c r="M209" s="47">
        <v>10.5</v>
      </c>
      <c r="N209" s="47">
        <v>94.5</v>
      </c>
      <c r="O209" s="47">
        <v>37.5</v>
      </c>
      <c r="P209" s="47">
        <v>2.1</v>
      </c>
    </row>
    <row r="210" spans="1:16" ht="21.75" customHeight="1">
      <c r="B210" s="142" t="s">
        <v>179</v>
      </c>
      <c r="C210" s="59" t="s">
        <v>66</v>
      </c>
      <c r="D210" s="143">
        <v>20</v>
      </c>
      <c r="E210" s="47">
        <v>4.6399999999999997</v>
      </c>
      <c r="F210" s="47">
        <v>5.9</v>
      </c>
      <c r="G210" s="47">
        <v>0</v>
      </c>
      <c r="H210" s="47">
        <v>71.66</v>
      </c>
      <c r="I210" s="47">
        <v>5.2000000000000005E-2</v>
      </c>
      <c r="J210" s="47">
        <v>0</v>
      </c>
      <c r="K210" s="47">
        <v>0.14000000000000001</v>
      </c>
      <c r="L210" s="47">
        <v>0.1</v>
      </c>
      <c r="M210" s="47">
        <v>176</v>
      </c>
      <c r="N210" s="47">
        <v>7</v>
      </c>
      <c r="O210" s="47">
        <v>100</v>
      </c>
      <c r="P210" s="47">
        <v>0.2</v>
      </c>
    </row>
    <row r="211" spans="1:16" ht="20.100000000000001" customHeight="1">
      <c r="B211" s="142" t="s">
        <v>142</v>
      </c>
      <c r="C211" s="59" t="s">
        <v>25</v>
      </c>
      <c r="D211" s="143">
        <v>30</v>
      </c>
      <c r="E211" s="47">
        <v>2.25</v>
      </c>
      <c r="F211" s="47">
        <v>0.87</v>
      </c>
      <c r="G211" s="47">
        <v>15.42</v>
      </c>
      <c r="H211" s="47">
        <v>78.510000000000005</v>
      </c>
      <c r="I211" s="47">
        <v>3.3000000000000002E-2</v>
      </c>
      <c r="J211" s="47">
        <v>0</v>
      </c>
      <c r="K211" s="47">
        <v>0</v>
      </c>
      <c r="L211" s="47">
        <v>0.51</v>
      </c>
      <c r="M211" s="47">
        <v>5.7</v>
      </c>
      <c r="N211" s="47">
        <v>19.5</v>
      </c>
      <c r="O211" s="47">
        <v>3.9</v>
      </c>
      <c r="P211" s="47">
        <v>0.36</v>
      </c>
    </row>
    <row r="212" spans="1:16" ht="20.100000000000001" customHeight="1">
      <c r="A212" s="45">
        <v>8</v>
      </c>
      <c r="B212" s="142" t="s">
        <v>91</v>
      </c>
      <c r="C212" s="59" t="s">
        <v>74</v>
      </c>
      <c r="D212" s="143">
        <v>200</v>
      </c>
      <c r="E212" s="47">
        <v>4.08</v>
      </c>
      <c r="F212" s="47">
        <v>3.54</v>
      </c>
      <c r="G212" s="47">
        <v>17.579999999999998</v>
      </c>
      <c r="H212" s="47">
        <v>118.52</v>
      </c>
      <c r="I212" s="47">
        <v>0.06</v>
      </c>
      <c r="J212" s="47">
        <v>1.58</v>
      </c>
      <c r="K212" s="47">
        <v>0.02</v>
      </c>
      <c r="L212" s="47">
        <v>0</v>
      </c>
      <c r="M212" s="47">
        <v>152.22</v>
      </c>
      <c r="N212" s="47">
        <v>124.56</v>
      </c>
      <c r="O212" s="47">
        <v>21.34</v>
      </c>
      <c r="P212" s="47">
        <v>0.48</v>
      </c>
    </row>
    <row r="213" spans="1:16" ht="20.100000000000001" hidden="1" customHeight="1">
      <c r="B213" s="142"/>
      <c r="C213" s="142"/>
      <c r="D213" s="143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ht="20.100000000000001" customHeight="1">
      <c r="A214" s="45">
        <v>8</v>
      </c>
      <c r="B214" s="142"/>
      <c r="C214" s="142" t="s">
        <v>19</v>
      </c>
      <c r="D214" s="143"/>
      <c r="E214" s="142">
        <f>SUM(E209:E213)</f>
        <v>19.97</v>
      </c>
      <c r="F214" s="142">
        <f t="shared" ref="F214:P214" si="31">SUM(F209:F213)</f>
        <v>28.31</v>
      </c>
      <c r="G214" s="142">
        <f t="shared" si="31"/>
        <v>106.5</v>
      </c>
      <c r="H214" s="142">
        <f t="shared" si="31"/>
        <v>763.68999999999994</v>
      </c>
      <c r="I214" s="142">
        <f t="shared" si="31"/>
        <v>0.34</v>
      </c>
      <c r="J214" s="142">
        <f t="shared" si="31"/>
        <v>1.58</v>
      </c>
      <c r="K214" s="142">
        <f t="shared" si="31"/>
        <v>0.16</v>
      </c>
      <c r="L214" s="142">
        <f t="shared" si="31"/>
        <v>3.16</v>
      </c>
      <c r="M214" s="142">
        <f t="shared" si="31"/>
        <v>344.41999999999996</v>
      </c>
      <c r="N214" s="142">
        <f t="shared" si="31"/>
        <v>245.56</v>
      </c>
      <c r="O214" s="142">
        <f t="shared" si="31"/>
        <v>162.74</v>
      </c>
      <c r="P214" s="142">
        <f t="shared" si="31"/>
        <v>3.14</v>
      </c>
    </row>
    <row r="215" spans="1:16" ht="20.100000000000001" customHeight="1">
      <c r="A215" s="45">
        <v>8</v>
      </c>
      <c r="B215" s="149" t="s">
        <v>20</v>
      </c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</row>
    <row r="216" spans="1:16" ht="20.100000000000001" customHeight="1">
      <c r="B216" s="142" t="s">
        <v>213</v>
      </c>
      <c r="C216" s="59" t="s">
        <v>214</v>
      </c>
      <c r="D216" s="143">
        <v>100</v>
      </c>
      <c r="E216" s="48">
        <v>1.1000000000000001</v>
      </c>
      <c r="F216" s="48">
        <v>0.2</v>
      </c>
      <c r="G216" s="48">
        <v>3.8</v>
      </c>
      <c r="H216" s="48">
        <v>21.4</v>
      </c>
      <c r="I216" s="48">
        <v>0.06</v>
      </c>
      <c r="J216" s="48">
        <v>25</v>
      </c>
      <c r="K216" s="48">
        <v>0</v>
      </c>
      <c r="L216" s="48">
        <v>0.7</v>
      </c>
      <c r="M216" s="48">
        <v>14</v>
      </c>
      <c r="N216" s="48">
        <v>26</v>
      </c>
      <c r="O216" s="48">
        <v>20</v>
      </c>
      <c r="P216" s="48">
        <v>0.9</v>
      </c>
    </row>
    <row r="217" spans="1:16" ht="20.100000000000001" customHeight="1">
      <c r="B217" s="142" t="s">
        <v>216</v>
      </c>
      <c r="C217" s="59" t="s">
        <v>215</v>
      </c>
      <c r="D217" s="143">
        <v>100</v>
      </c>
      <c r="E217" s="48">
        <v>0.8</v>
      </c>
      <c r="F217" s="48">
        <v>0.1</v>
      </c>
      <c r="G217" s="48">
        <v>2.5</v>
      </c>
      <c r="H217" s="48">
        <v>14.1</v>
      </c>
      <c r="I217" s="48">
        <v>0</v>
      </c>
      <c r="J217" s="48">
        <v>10</v>
      </c>
      <c r="K217" s="48">
        <v>0</v>
      </c>
      <c r="L217" s="48">
        <v>0</v>
      </c>
      <c r="M217" s="48">
        <v>23.3</v>
      </c>
      <c r="N217" s="48">
        <v>41.6</v>
      </c>
      <c r="O217" s="48">
        <v>14</v>
      </c>
      <c r="P217" s="48">
        <v>0.6</v>
      </c>
    </row>
    <row r="218" spans="1:16" ht="20.100000000000001" customHeight="1">
      <c r="A218" s="45">
        <v>8</v>
      </c>
      <c r="B218" s="142"/>
      <c r="C218" s="59" t="s">
        <v>135</v>
      </c>
      <c r="D218" s="143"/>
      <c r="E218" s="48">
        <f>SUM(E216:E217)/2</f>
        <v>0.95000000000000007</v>
      </c>
      <c r="F218" s="48">
        <f t="shared" ref="F218:P218" si="32">SUM(F216:F217)/2</f>
        <v>0.15000000000000002</v>
      </c>
      <c r="G218" s="48">
        <f t="shared" si="32"/>
        <v>3.15</v>
      </c>
      <c r="H218" s="48">
        <f t="shared" si="32"/>
        <v>17.75</v>
      </c>
      <c r="I218" s="48">
        <f t="shared" si="32"/>
        <v>0.03</v>
      </c>
      <c r="J218" s="48">
        <f t="shared" si="32"/>
        <v>17.5</v>
      </c>
      <c r="K218" s="48">
        <f t="shared" si="32"/>
        <v>0</v>
      </c>
      <c r="L218" s="48">
        <f t="shared" si="32"/>
        <v>0.35</v>
      </c>
      <c r="M218" s="48">
        <f t="shared" si="32"/>
        <v>18.649999999999999</v>
      </c>
      <c r="N218" s="48">
        <f t="shared" si="32"/>
        <v>33.799999999999997</v>
      </c>
      <c r="O218" s="48">
        <f t="shared" si="32"/>
        <v>17</v>
      </c>
      <c r="P218" s="48">
        <f t="shared" si="32"/>
        <v>0.75</v>
      </c>
    </row>
    <row r="219" spans="1:16" ht="44.25" customHeight="1">
      <c r="A219" s="45">
        <v>8</v>
      </c>
      <c r="B219" s="142" t="s">
        <v>242</v>
      </c>
      <c r="C219" s="59" t="s">
        <v>243</v>
      </c>
      <c r="D219" s="143">
        <v>250</v>
      </c>
      <c r="E219" s="48">
        <v>2.1949999999999998</v>
      </c>
      <c r="F219" s="48">
        <v>2.7799999999999994</v>
      </c>
      <c r="G219" s="48">
        <v>15.390000000000002</v>
      </c>
      <c r="H219" s="48">
        <v>106</v>
      </c>
      <c r="I219" s="48">
        <v>0.12</v>
      </c>
      <c r="J219" s="48">
        <v>11.074999999999999</v>
      </c>
      <c r="K219" s="48">
        <v>0</v>
      </c>
      <c r="L219" s="48">
        <v>1.2749999999999999</v>
      </c>
      <c r="M219" s="48">
        <v>29.699999999999996</v>
      </c>
      <c r="N219" s="48">
        <v>72.224999999999994</v>
      </c>
      <c r="O219" s="48">
        <v>29.675000000000004</v>
      </c>
      <c r="P219" s="48">
        <v>1.1499999999999999</v>
      </c>
    </row>
    <row r="220" spans="1:16" ht="20.100000000000001" customHeight="1">
      <c r="A220" s="45">
        <v>8</v>
      </c>
      <c r="B220" s="142" t="s">
        <v>146</v>
      </c>
      <c r="C220" s="59" t="s">
        <v>68</v>
      </c>
      <c r="D220" s="143">
        <v>100</v>
      </c>
      <c r="E220" s="48">
        <v>19.3</v>
      </c>
      <c r="F220" s="47">
        <v>20.2</v>
      </c>
      <c r="G220" s="47">
        <v>4.8</v>
      </c>
      <c r="H220" s="47">
        <v>287</v>
      </c>
      <c r="I220" s="47">
        <v>0.1</v>
      </c>
      <c r="J220" s="47">
        <v>0.4</v>
      </c>
      <c r="K220" s="47">
        <v>0.1</v>
      </c>
      <c r="L220" s="47">
        <v>2.1</v>
      </c>
      <c r="M220" s="47">
        <v>24.4</v>
      </c>
      <c r="N220" s="47">
        <v>163.4</v>
      </c>
      <c r="O220" s="47">
        <v>18.899999999999999</v>
      </c>
      <c r="P220" s="47">
        <v>2</v>
      </c>
    </row>
    <row r="221" spans="1:16" ht="20.100000000000001" customHeight="1">
      <c r="A221" s="45">
        <v>8</v>
      </c>
      <c r="B221" s="142" t="s">
        <v>136</v>
      </c>
      <c r="C221" s="59" t="s">
        <v>67</v>
      </c>
      <c r="D221" s="143">
        <v>180</v>
      </c>
      <c r="E221" s="48">
        <v>10.295999999999999</v>
      </c>
      <c r="F221" s="48">
        <v>6.9479999999999995</v>
      </c>
      <c r="G221" s="48">
        <v>46.223999999999997</v>
      </c>
      <c r="H221" s="48">
        <v>288.57599999999996</v>
      </c>
      <c r="I221" s="48">
        <v>0.28800000000000003</v>
      </c>
      <c r="J221" s="48">
        <v>0</v>
      </c>
      <c r="K221" s="48">
        <v>1.8000000000000002E-2</v>
      </c>
      <c r="L221" s="48">
        <v>0.72</v>
      </c>
      <c r="M221" s="48">
        <v>18.468</v>
      </c>
      <c r="N221" s="48">
        <v>243.99000000000004</v>
      </c>
      <c r="O221" s="48">
        <v>162.57599999999999</v>
      </c>
      <c r="P221" s="48">
        <v>5.58</v>
      </c>
    </row>
    <row r="222" spans="1:16" ht="21.75" customHeight="1">
      <c r="A222" s="45">
        <v>8</v>
      </c>
      <c r="B222" s="142" t="s">
        <v>94</v>
      </c>
      <c r="C222" s="59" t="s">
        <v>81</v>
      </c>
      <c r="D222" s="143">
        <v>200</v>
      </c>
      <c r="E222" s="48">
        <v>0.2</v>
      </c>
      <c r="F222" s="47">
        <v>0</v>
      </c>
      <c r="G222" s="47">
        <v>19.600000000000001</v>
      </c>
      <c r="H222" s="47">
        <v>79.2</v>
      </c>
      <c r="I222" s="47">
        <v>0.8</v>
      </c>
      <c r="J222" s="47">
        <v>0</v>
      </c>
      <c r="K222" s="47">
        <v>14.8</v>
      </c>
      <c r="L222" s="47">
        <v>0.2</v>
      </c>
      <c r="M222" s="47">
        <v>6.2</v>
      </c>
      <c r="N222" s="47">
        <v>4</v>
      </c>
      <c r="O222" s="47">
        <v>4.5999999999999996</v>
      </c>
      <c r="P222" s="47">
        <v>0.4</v>
      </c>
    </row>
    <row r="223" spans="1:16" ht="20.100000000000001" customHeight="1">
      <c r="A223" s="45">
        <v>8</v>
      </c>
      <c r="B223" s="142" t="s">
        <v>82</v>
      </c>
      <c r="C223" s="59" t="s">
        <v>21</v>
      </c>
      <c r="D223" s="143">
        <v>40</v>
      </c>
      <c r="E223" s="48">
        <v>3.0666666666666664</v>
      </c>
      <c r="F223" s="58">
        <v>5.76</v>
      </c>
      <c r="G223" s="58">
        <v>24.534000000000002</v>
      </c>
      <c r="H223" s="58">
        <v>164.68200000000002</v>
      </c>
      <c r="I223" s="58">
        <v>3.6000000000000004E-2</v>
      </c>
      <c r="J223" s="58">
        <v>0.16200000000000001</v>
      </c>
      <c r="K223" s="58">
        <v>21.797999999999998</v>
      </c>
      <c r="L223" s="58">
        <v>0.21599999999999997</v>
      </c>
      <c r="M223" s="58">
        <v>44.37</v>
      </c>
      <c r="N223" s="58">
        <v>33.299999999999997</v>
      </c>
      <c r="O223" s="58">
        <v>103.914</v>
      </c>
      <c r="P223" s="58">
        <v>1.2060000000000002</v>
      </c>
    </row>
    <row r="224" spans="1:16" ht="20.100000000000001" customHeight="1">
      <c r="A224" s="45">
        <v>8</v>
      </c>
      <c r="B224" s="142" t="s">
        <v>83</v>
      </c>
      <c r="C224" s="59" t="s">
        <v>22</v>
      </c>
      <c r="D224" s="143">
        <v>50</v>
      </c>
      <c r="E224" s="48">
        <v>3.25</v>
      </c>
      <c r="F224" s="58">
        <v>0.16</v>
      </c>
      <c r="G224" s="58">
        <v>27.88</v>
      </c>
      <c r="H224" s="58">
        <v>113.6</v>
      </c>
      <c r="I224" s="58">
        <v>0</v>
      </c>
      <c r="J224" s="58">
        <v>0.02</v>
      </c>
      <c r="K224" s="58">
        <v>0.9</v>
      </c>
      <c r="L224" s="58">
        <v>0.08</v>
      </c>
      <c r="M224" s="58">
        <v>14.18</v>
      </c>
      <c r="N224" s="58">
        <v>5.14</v>
      </c>
      <c r="O224" s="58">
        <v>4.4000000000000004</v>
      </c>
      <c r="P224" s="58">
        <v>0.96</v>
      </c>
    </row>
    <row r="225" spans="1:16" ht="20.100000000000001" customHeight="1">
      <c r="A225" s="45">
        <v>8</v>
      </c>
      <c r="B225" s="142"/>
      <c r="C225" s="142" t="s">
        <v>19</v>
      </c>
      <c r="D225" s="170"/>
      <c r="E225" s="142">
        <f>SUM(E218:E224)</f>
        <v>39.257666666666665</v>
      </c>
      <c r="F225" s="142">
        <f t="shared" ref="F225:P225" si="33">SUM(F218:F224)</f>
        <v>35.997999999999998</v>
      </c>
      <c r="G225" s="142">
        <f t="shared" si="33"/>
        <v>141.578</v>
      </c>
      <c r="H225" s="142">
        <f t="shared" si="33"/>
        <v>1056.808</v>
      </c>
      <c r="I225" s="142">
        <f t="shared" si="33"/>
        <v>1.3740000000000001</v>
      </c>
      <c r="J225" s="142">
        <f t="shared" si="33"/>
        <v>29.156999999999996</v>
      </c>
      <c r="K225" s="142">
        <f t="shared" si="33"/>
        <v>37.616</v>
      </c>
      <c r="L225" s="142">
        <f t="shared" si="33"/>
        <v>4.9410000000000007</v>
      </c>
      <c r="M225" s="142">
        <f t="shared" si="33"/>
        <v>155.96800000000002</v>
      </c>
      <c r="N225" s="142">
        <f t="shared" si="33"/>
        <v>555.85500000000002</v>
      </c>
      <c r="O225" s="142">
        <f t="shared" si="33"/>
        <v>341.065</v>
      </c>
      <c r="P225" s="142">
        <f t="shared" si="33"/>
        <v>12.045999999999999</v>
      </c>
    </row>
    <row r="226" spans="1:16" ht="20.100000000000001" customHeight="1">
      <c r="A226" s="45">
        <v>8</v>
      </c>
      <c r="B226" s="149" t="s">
        <v>23</v>
      </c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</row>
    <row r="227" spans="1:16" ht="37.5" customHeight="1">
      <c r="A227" s="45">
        <v>8</v>
      </c>
      <c r="B227" s="142" t="s">
        <v>141</v>
      </c>
      <c r="C227" s="59" t="s">
        <v>57</v>
      </c>
      <c r="D227" s="143" t="s">
        <v>251</v>
      </c>
      <c r="E227" s="47">
        <v>9</v>
      </c>
      <c r="F227" s="47">
        <v>7.8</v>
      </c>
      <c r="G227" s="47">
        <v>17.3</v>
      </c>
      <c r="H227" s="47">
        <v>179.8</v>
      </c>
      <c r="I227" s="47">
        <v>0.1</v>
      </c>
      <c r="J227" s="47">
        <v>1.7</v>
      </c>
      <c r="K227" s="47">
        <v>0.6</v>
      </c>
      <c r="L227" s="47">
        <v>1.1000000000000001</v>
      </c>
      <c r="M227" s="47">
        <v>232.8</v>
      </c>
      <c r="N227" s="47">
        <v>38.1</v>
      </c>
      <c r="O227" s="47">
        <v>146.6</v>
      </c>
      <c r="P227" s="47">
        <v>1.2</v>
      </c>
    </row>
    <row r="228" spans="1:16" ht="20.100000000000001" customHeight="1">
      <c r="A228" s="45">
        <v>8</v>
      </c>
      <c r="B228" s="142" t="s">
        <v>84</v>
      </c>
      <c r="C228" s="59" t="s">
        <v>58</v>
      </c>
      <c r="D228" s="143">
        <v>200</v>
      </c>
      <c r="E228" s="47">
        <v>0.16</v>
      </c>
      <c r="F228" s="47">
        <v>0.16</v>
      </c>
      <c r="G228" s="47">
        <v>27.88</v>
      </c>
      <c r="H228" s="47">
        <v>113.6</v>
      </c>
      <c r="I228" s="47">
        <v>0</v>
      </c>
      <c r="J228" s="47">
        <v>0.02</v>
      </c>
      <c r="K228" s="47">
        <v>0.9</v>
      </c>
      <c r="L228" s="47">
        <v>0.08</v>
      </c>
      <c r="M228" s="47">
        <v>14.18</v>
      </c>
      <c r="N228" s="47">
        <v>5.14</v>
      </c>
      <c r="O228" s="47">
        <v>4.4000000000000004</v>
      </c>
      <c r="P228" s="47">
        <v>0.96</v>
      </c>
    </row>
    <row r="229" spans="1:16" ht="20.100000000000001" customHeight="1">
      <c r="A229" s="45">
        <v>8</v>
      </c>
      <c r="B229" s="142"/>
      <c r="C229" s="142" t="s">
        <v>19</v>
      </c>
      <c r="D229" s="143"/>
      <c r="E229" s="142">
        <f>SUM(E227:E228)</f>
        <v>9.16</v>
      </c>
      <c r="F229" s="142">
        <f t="shared" ref="F229:P229" si="34">SUM(F227:F228)</f>
        <v>7.96</v>
      </c>
      <c r="G229" s="142">
        <f t="shared" si="34"/>
        <v>45.18</v>
      </c>
      <c r="H229" s="142">
        <f t="shared" si="34"/>
        <v>293.39999999999998</v>
      </c>
      <c r="I229" s="142">
        <f t="shared" si="34"/>
        <v>0.1</v>
      </c>
      <c r="J229" s="142">
        <f t="shared" si="34"/>
        <v>1.72</v>
      </c>
      <c r="K229" s="142">
        <f t="shared" si="34"/>
        <v>1.5</v>
      </c>
      <c r="L229" s="142">
        <f t="shared" si="34"/>
        <v>1.1800000000000002</v>
      </c>
      <c r="M229" s="142">
        <f t="shared" si="34"/>
        <v>246.98000000000002</v>
      </c>
      <c r="N229" s="142">
        <f t="shared" si="34"/>
        <v>43.24</v>
      </c>
      <c r="O229" s="142">
        <f t="shared" si="34"/>
        <v>151</v>
      </c>
      <c r="P229" s="142">
        <f t="shared" si="34"/>
        <v>2.16</v>
      </c>
    </row>
    <row r="230" spans="1:16" ht="20.100000000000001" customHeight="1">
      <c r="A230" s="45">
        <v>8</v>
      </c>
      <c r="B230" s="142"/>
      <c r="C230" s="142" t="s">
        <v>38</v>
      </c>
      <c r="D230" s="143"/>
      <c r="E230" s="142">
        <f>SUM(E214+E225+E229)</f>
        <v>68.387666666666661</v>
      </c>
      <c r="F230" s="142">
        <f t="shared" ref="F230:P230" si="35">SUM(F214+F225+F229)</f>
        <v>72.267999999999986</v>
      </c>
      <c r="G230" s="142">
        <f t="shared" si="35"/>
        <v>293.25799999999998</v>
      </c>
      <c r="H230" s="142">
        <f t="shared" si="35"/>
        <v>2113.8980000000001</v>
      </c>
      <c r="I230" s="142">
        <f t="shared" si="35"/>
        <v>1.8140000000000003</v>
      </c>
      <c r="J230" s="142">
        <f t="shared" si="35"/>
        <v>32.456999999999994</v>
      </c>
      <c r="K230" s="142">
        <f t="shared" si="35"/>
        <v>39.275999999999996</v>
      </c>
      <c r="L230" s="142">
        <f t="shared" si="35"/>
        <v>9.2810000000000006</v>
      </c>
      <c r="M230" s="142">
        <f t="shared" si="35"/>
        <v>747.36799999999994</v>
      </c>
      <c r="N230" s="142">
        <f t="shared" si="35"/>
        <v>844.65499999999997</v>
      </c>
      <c r="O230" s="142">
        <f t="shared" si="35"/>
        <v>654.80500000000006</v>
      </c>
      <c r="P230" s="142">
        <f t="shared" si="35"/>
        <v>17.346</v>
      </c>
    </row>
    <row r="231" spans="1:16" s="57" customFormat="1" ht="20.100000000000001" customHeight="1">
      <c r="B231" s="101"/>
      <c r="C231" s="101"/>
      <c r="D231" s="106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</row>
    <row r="232" spans="1:16" s="57" customFormat="1" ht="20.100000000000001" customHeight="1">
      <c r="B232" s="167" t="s">
        <v>176</v>
      </c>
      <c r="C232" s="98"/>
      <c r="D232" s="106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</row>
    <row r="233" spans="1:16" s="57" customFormat="1" ht="20.100000000000001" customHeight="1">
      <c r="B233" s="167" t="s">
        <v>173</v>
      </c>
      <c r="C233" s="98"/>
      <c r="D233" s="106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 spans="1:16" s="57" customFormat="1" ht="20.100000000000001" customHeight="1">
      <c r="B234" s="167" t="s">
        <v>250</v>
      </c>
      <c r="C234" s="98"/>
      <c r="D234" s="106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</row>
    <row r="235" spans="1:16" s="57" customFormat="1" ht="20.100000000000001" customHeight="1">
      <c r="B235" s="101"/>
      <c r="C235" s="101"/>
      <c r="D235" s="106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spans="1:16" s="57" customFormat="1" ht="33.75" customHeight="1">
      <c r="B236" s="151" t="s">
        <v>0</v>
      </c>
      <c r="C236" s="151" t="s">
        <v>1</v>
      </c>
      <c r="D236" s="152" t="s">
        <v>2</v>
      </c>
      <c r="E236" s="149" t="s">
        <v>3</v>
      </c>
      <c r="F236" s="149"/>
      <c r="G236" s="149"/>
      <c r="H236" s="149" t="s">
        <v>4</v>
      </c>
      <c r="I236" s="149" t="s">
        <v>5</v>
      </c>
      <c r="J236" s="149"/>
      <c r="K236" s="149"/>
      <c r="L236" s="149"/>
      <c r="M236" s="149" t="s">
        <v>6</v>
      </c>
      <c r="N236" s="149"/>
      <c r="O236" s="149"/>
      <c r="P236" s="149"/>
    </row>
    <row r="237" spans="1:16" s="57" customFormat="1" ht="41.25" customHeight="1">
      <c r="B237" s="151"/>
      <c r="C237" s="151"/>
      <c r="D237" s="152"/>
      <c r="E237" s="142" t="s">
        <v>7</v>
      </c>
      <c r="F237" s="142" t="s">
        <v>8</v>
      </c>
      <c r="G237" s="142" t="s">
        <v>9</v>
      </c>
      <c r="H237" s="149"/>
      <c r="I237" s="142" t="s">
        <v>167</v>
      </c>
      <c r="J237" s="142" t="s">
        <v>10</v>
      </c>
      <c r="K237" s="142" t="s">
        <v>11</v>
      </c>
      <c r="L237" s="142" t="s">
        <v>12</v>
      </c>
      <c r="M237" s="142" t="s">
        <v>13</v>
      </c>
      <c r="N237" s="142" t="s">
        <v>14</v>
      </c>
      <c r="O237" s="142" t="s">
        <v>15</v>
      </c>
      <c r="P237" s="142" t="s">
        <v>16</v>
      </c>
    </row>
    <row r="238" spans="1:16" ht="20.100000000000001" customHeight="1">
      <c r="A238" s="45">
        <v>9</v>
      </c>
      <c r="B238" s="149" t="s">
        <v>17</v>
      </c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</row>
    <row r="239" spans="1:16" ht="39.75" customHeight="1">
      <c r="B239" s="142" t="s">
        <v>97</v>
      </c>
      <c r="C239" s="59" t="s">
        <v>181</v>
      </c>
      <c r="D239" s="143" t="s">
        <v>202</v>
      </c>
      <c r="E239" s="48">
        <v>14.6</v>
      </c>
      <c r="F239" s="48">
        <v>5</v>
      </c>
      <c r="G239" s="48">
        <v>24</v>
      </c>
      <c r="H239" s="48">
        <v>244.3</v>
      </c>
      <c r="I239" s="48">
        <v>0.06</v>
      </c>
      <c r="J239" s="48">
        <v>0.47</v>
      </c>
      <c r="K239" s="48">
        <v>7.0000000000000007E-2</v>
      </c>
      <c r="L239" s="48">
        <v>0.41</v>
      </c>
      <c r="M239" s="48">
        <v>195.6</v>
      </c>
      <c r="N239" s="48">
        <v>215.2</v>
      </c>
      <c r="O239" s="48">
        <v>26.6</v>
      </c>
      <c r="P239" s="48">
        <v>0.6</v>
      </c>
    </row>
    <row r="240" spans="1:16" ht="20.100000000000001" customHeight="1">
      <c r="B240" s="142" t="s">
        <v>178</v>
      </c>
      <c r="C240" s="59" t="s">
        <v>269</v>
      </c>
      <c r="D240" s="143">
        <v>10</v>
      </c>
      <c r="E240" s="48">
        <v>0.08</v>
      </c>
      <c r="F240" s="48">
        <v>7.25</v>
      </c>
      <c r="G240" s="48">
        <v>0.13</v>
      </c>
      <c r="H240" s="48">
        <v>66.099999999999994</v>
      </c>
      <c r="I240" s="48">
        <v>0</v>
      </c>
      <c r="J240" s="48">
        <v>7.0000000000000007E-2</v>
      </c>
      <c r="K240" s="48">
        <v>2.6000000000000002E-2</v>
      </c>
      <c r="L240" s="48">
        <v>0.05</v>
      </c>
      <c r="M240" s="48">
        <v>88</v>
      </c>
      <c r="N240" s="48">
        <v>50</v>
      </c>
      <c r="O240" s="48">
        <v>3.5</v>
      </c>
      <c r="P240" s="48">
        <v>0.1</v>
      </c>
    </row>
    <row r="241" spans="1:16" ht="20.100000000000001" customHeight="1">
      <c r="B241" s="142" t="s">
        <v>142</v>
      </c>
      <c r="C241" s="59" t="s">
        <v>25</v>
      </c>
      <c r="D241" s="143">
        <v>30</v>
      </c>
      <c r="E241" s="47">
        <v>2.25</v>
      </c>
      <c r="F241" s="47">
        <v>0.87</v>
      </c>
      <c r="G241" s="47">
        <v>15.42</v>
      </c>
      <c r="H241" s="47">
        <v>78.510000000000005</v>
      </c>
      <c r="I241" s="47">
        <v>3.3000000000000002E-2</v>
      </c>
      <c r="J241" s="47">
        <v>0</v>
      </c>
      <c r="K241" s="47">
        <v>0</v>
      </c>
      <c r="L241" s="47">
        <v>0.51</v>
      </c>
      <c r="M241" s="47">
        <v>5.7</v>
      </c>
      <c r="N241" s="47">
        <v>19.5</v>
      </c>
      <c r="O241" s="47">
        <v>3.9</v>
      </c>
      <c r="P241" s="47">
        <v>0.36</v>
      </c>
    </row>
    <row r="242" spans="1:16" ht="20.100000000000001" customHeight="1">
      <c r="B242" s="142" t="s">
        <v>87</v>
      </c>
      <c r="C242" s="59" t="s">
        <v>31</v>
      </c>
      <c r="D242" s="143" t="s">
        <v>203</v>
      </c>
      <c r="E242" s="47">
        <v>0.14000000000000001</v>
      </c>
      <c r="F242" s="47">
        <v>0.02</v>
      </c>
      <c r="G242" s="47">
        <v>15.2</v>
      </c>
      <c r="H242" s="47">
        <v>61.5</v>
      </c>
      <c r="I242" s="47">
        <v>0</v>
      </c>
      <c r="J242" s="47">
        <v>0</v>
      </c>
      <c r="K242" s="47">
        <v>2.84</v>
      </c>
      <c r="L242" s="47">
        <v>0.02</v>
      </c>
      <c r="M242" s="47">
        <v>14.2</v>
      </c>
      <c r="N242" s="47">
        <v>2.4</v>
      </c>
      <c r="O242" s="47">
        <v>4.4000000000000004</v>
      </c>
      <c r="P242" s="47">
        <v>0.36</v>
      </c>
    </row>
    <row r="243" spans="1:16" ht="20.100000000000001" customHeight="1">
      <c r="A243" s="45">
        <v>9</v>
      </c>
      <c r="B243" s="142" t="s">
        <v>163</v>
      </c>
      <c r="C243" s="59" t="s">
        <v>18</v>
      </c>
      <c r="D243" s="143">
        <v>200</v>
      </c>
      <c r="E243" s="47">
        <v>5.8</v>
      </c>
      <c r="F243" s="47">
        <v>6.4</v>
      </c>
      <c r="G243" s="47">
        <v>9.4</v>
      </c>
      <c r="H243" s="47">
        <v>121.8</v>
      </c>
      <c r="I243" s="47">
        <v>0.1</v>
      </c>
      <c r="J243" s="47">
        <v>2.6</v>
      </c>
      <c r="K243" s="47">
        <v>0</v>
      </c>
      <c r="L243" s="47">
        <v>0</v>
      </c>
      <c r="M243" s="47">
        <v>240</v>
      </c>
      <c r="N243" s="47">
        <v>180</v>
      </c>
      <c r="O243" s="47">
        <v>28</v>
      </c>
      <c r="P243" s="47">
        <v>0.2</v>
      </c>
    </row>
    <row r="244" spans="1:16" ht="20.100000000000001" customHeight="1">
      <c r="A244" s="45">
        <v>9</v>
      </c>
      <c r="B244" s="142"/>
      <c r="C244" s="142" t="s">
        <v>19</v>
      </c>
      <c r="D244" s="143"/>
      <c r="E244" s="142">
        <f>SUM(E239:E243)</f>
        <v>22.87</v>
      </c>
      <c r="F244" s="142">
        <f t="shared" ref="F244:P244" si="36">SUM(F239:F243)</f>
        <v>19.54</v>
      </c>
      <c r="G244" s="142">
        <f t="shared" si="36"/>
        <v>64.150000000000006</v>
      </c>
      <c r="H244" s="142">
        <f t="shared" si="36"/>
        <v>572.20999999999992</v>
      </c>
      <c r="I244" s="142">
        <f t="shared" si="36"/>
        <v>0.193</v>
      </c>
      <c r="J244" s="142">
        <f t="shared" si="36"/>
        <v>3.14</v>
      </c>
      <c r="K244" s="142">
        <f t="shared" si="36"/>
        <v>2.9359999999999999</v>
      </c>
      <c r="L244" s="142">
        <f t="shared" si="36"/>
        <v>0.99</v>
      </c>
      <c r="M244" s="142">
        <f t="shared" si="36"/>
        <v>543.5</v>
      </c>
      <c r="N244" s="142">
        <f t="shared" si="36"/>
        <v>467.09999999999997</v>
      </c>
      <c r="O244" s="142">
        <f t="shared" si="36"/>
        <v>66.400000000000006</v>
      </c>
      <c r="P244" s="142">
        <f t="shared" si="36"/>
        <v>1.6199999999999999</v>
      </c>
    </row>
    <row r="245" spans="1:16" ht="20.100000000000001" customHeight="1">
      <c r="A245" s="45">
        <v>9</v>
      </c>
      <c r="B245" s="149" t="s">
        <v>20</v>
      </c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</row>
    <row r="246" spans="1:16" ht="20.100000000000001" customHeight="1">
      <c r="A246" s="45">
        <v>9</v>
      </c>
      <c r="B246" s="142" t="s">
        <v>224</v>
      </c>
      <c r="C246" s="59" t="s">
        <v>225</v>
      </c>
      <c r="D246" s="143">
        <v>100</v>
      </c>
      <c r="E246" s="48">
        <v>0.8</v>
      </c>
      <c r="F246" s="48">
        <v>0.1</v>
      </c>
      <c r="G246" s="48">
        <v>1.7</v>
      </c>
      <c r="H246" s="48">
        <v>10.9</v>
      </c>
      <c r="I246" s="48">
        <v>0.02</v>
      </c>
      <c r="J246" s="48">
        <v>5</v>
      </c>
      <c r="K246" s="48">
        <v>0</v>
      </c>
      <c r="L246" s="48">
        <v>0.1</v>
      </c>
      <c r="M246" s="48">
        <v>23</v>
      </c>
      <c r="N246" s="48">
        <v>24</v>
      </c>
      <c r="O246" s="48">
        <v>14</v>
      </c>
      <c r="P246" s="48">
        <v>0.6</v>
      </c>
    </row>
    <row r="247" spans="1:16" ht="36.75" customHeight="1">
      <c r="A247" s="45">
        <v>9</v>
      </c>
      <c r="B247" s="142" t="s">
        <v>270</v>
      </c>
      <c r="C247" s="59" t="s">
        <v>271</v>
      </c>
      <c r="D247" s="143">
        <v>250</v>
      </c>
      <c r="E247" s="48">
        <v>2.75</v>
      </c>
      <c r="F247" s="48">
        <v>2.75</v>
      </c>
      <c r="G247" s="48">
        <v>17.5</v>
      </c>
      <c r="H247" s="48">
        <v>118.25</v>
      </c>
      <c r="I247" s="48">
        <v>0</v>
      </c>
      <c r="J247" s="48">
        <v>0</v>
      </c>
      <c r="K247" s="48">
        <v>6.6</v>
      </c>
      <c r="L247" s="48">
        <v>1.1399999999999999</v>
      </c>
      <c r="M247" s="48">
        <v>23.4</v>
      </c>
      <c r="N247" s="48">
        <v>28.4</v>
      </c>
      <c r="O247" s="48">
        <v>54</v>
      </c>
      <c r="P247" s="48">
        <v>1</v>
      </c>
    </row>
    <row r="248" spans="1:16" ht="20.100000000000001" customHeight="1">
      <c r="A248" s="45">
        <v>9</v>
      </c>
      <c r="B248" s="142" t="s">
        <v>238</v>
      </c>
      <c r="C248" s="59" t="s">
        <v>239</v>
      </c>
      <c r="D248" s="143" t="s">
        <v>255</v>
      </c>
      <c r="E248" s="48">
        <v>15.9</v>
      </c>
      <c r="F248" s="48">
        <v>9.6</v>
      </c>
      <c r="G248" s="48">
        <v>12</v>
      </c>
      <c r="H248" s="48">
        <v>148.5</v>
      </c>
      <c r="I248" s="48">
        <v>0.1</v>
      </c>
      <c r="J248" s="48">
        <v>0.7</v>
      </c>
      <c r="K248" s="48">
        <v>0.2</v>
      </c>
      <c r="L248" s="48">
        <v>3.2</v>
      </c>
      <c r="M248" s="48">
        <v>119.2</v>
      </c>
      <c r="N248" s="48">
        <v>223.7</v>
      </c>
      <c r="O248" s="48">
        <v>45.7</v>
      </c>
      <c r="P248" s="48">
        <v>1.2</v>
      </c>
    </row>
    <row r="249" spans="1:16" ht="20.100000000000001" customHeight="1">
      <c r="B249" s="142" t="s">
        <v>98</v>
      </c>
      <c r="C249" s="59" t="s">
        <v>63</v>
      </c>
      <c r="D249" s="143">
        <v>180</v>
      </c>
      <c r="E249" s="48">
        <v>3.6719999999999997</v>
      </c>
      <c r="F249" s="58">
        <v>2.86</v>
      </c>
      <c r="G249" s="58">
        <v>18.2</v>
      </c>
      <c r="H249" s="58">
        <v>122.98</v>
      </c>
      <c r="I249" s="58">
        <v>0</v>
      </c>
      <c r="J249" s="58">
        <v>8.58</v>
      </c>
      <c r="K249" s="58">
        <v>0</v>
      </c>
      <c r="L249" s="58">
        <v>1.3</v>
      </c>
      <c r="M249" s="58">
        <v>30.42</v>
      </c>
      <c r="N249" s="58">
        <v>70.2</v>
      </c>
      <c r="O249" s="58">
        <v>36.92</v>
      </c>
      <c r="P249" s="58">
        <v>1.3</v>
      </c>
    </row>
    <row r="250" spans="1:16" ht="20.100000000000001" customHeight="1">
      <c r="B250" s="142" t="s">
        <v>84</v>
      </c>
      <c r="C250" s="59" t="s">
        <v>58</v>
      </c>
      <c r="D250" s="143">
        <v>200</v>
      </c>
      <c r="E250" s="48">
        <v>0.16</v>
      </c>
      <c r="F250" s="58">
        <v>9.6</v>
      </c>
      <c r="G250" s="58">
        <v>12</v>
      </c>
      <c r="H250" s="58">
        <v>148.5</v>
      </c>
      <c r="I250" s="58">
        <v>0.1</v>
      </c>
      <c r="J250" s="58">
        <v>0.7</v>
      </c>
      <c r="K250" s="58">
        <v>0.2</v>
      </c>
      <c r="L250" s="58">
        <v>3.2</v>
      </c>
      <c r="M250" s="58">
        <v>119.2</v>
      </c>
      <c r="N250" s="58">
        <v>223.7</v>
      </c>
      <c r="O250" s="58">
        <v>45.7</v>
      </c>
      <c r="P250" s="58">
        <v>1.2</v>
      </c>
    </row>
    <row r="251" spans="1:16" ht="20.100000000000001" customHeight="1">
      <c r="B251" s="142"/>
      <c r="C251" s="59" t="s">
        <v>26</v>
      </c>
      <c r="D251" s="143">
        <v>150</v>
      </c>
      <c r="E251" s="48">
        <v>0.6</v>
      </c>
      <c r="F251" s="48">
        <v>0.6</v>
      </c>
      <c r="G251" s="48">
        <v>14.699999999999998</v>
      </c>
      <c r="H251" s="48">
        <v>70.5</v>
      </c>
      <c r="I251" s="48">
        <v>0</v>
      </c>
      <c r="J251" s="48">
        <v>0</v>
      </c>
      <c r="K251" s="48">
        <v>15</v>
      </c>
      <c r="L251" s="48">
        <v>0.3</v>
      </c>
      <c r="M251" s="48">
        <v>24</v>
      </c>
      <c r="N251" s="48">
        <v>13.5</v>
      </c>
      <c r="O251" s="48">
        <v>16.5</v>
      </c>
      <c r="P251" s="48">
        <v>3.2999999999999994</v>
      </c>
    </row>
    <row r="252" spans="1:16" ht="20.100000000000001" customHeight="1">
      <c r="A252" s="45">
        <v>9</v>
      </c>
      <c r="B252" s="142" t="s">
        <v>82</v>
      </c>
      <c r="C252" s="59" t="s">
        <v>21</v>
      </c>
      <c r="D252" s="143">
        <v>40</v>
      </c>
      <c r="E252" s="48">
        <v>3.0666666666666664</v>
      </c>
      <c r="F252" s="48">
        <v>0.26666666666666672</v>
      </c>
      <c r="G252" s="48">
        <v>19.733333333333334</v>
      </c>
      <c r="H252" s="48">
        <v>94</v>
      </c>
      <c r="I252" s="48">
        <v>0</v>
      </c>
      <c r="J252" s="48">
        <v>0</v>
      </c>
      <c r="K252" s="48">
        <v>0</v>
      </c>
      <c r="L252" s="48">
        <v>0.4</v>
      </c>
      <c r="M252" s="48">
        <v>8</v>
      </c>
      <c r="N252" s="48">
        <v>26</v>
      </c>
      <c r="O252" s="48">
        <v>5.6000000000000014</v>
      </c>
      <c r="P252" s="48">
        <v>0.4</v>
      </c>
    </row>
    <row r="253" spans="1:16" ht="20.100000000000001" customHeight="1">
      <c r="A253" s="45">
        <v>9</v>
      </c>
      <c r="B253" s="142" t="s">
        <v>83</v>
      </c>
      <c r="C253" s="59" t="s">
        <v>22</v>
      </c>
      <c r="D253" s="143">
        <v>50</v>
      </c>
      <c r="E253" s="48">
        <v>3.25</v>
      </c>
      <c r="F253" s="48">
        <v>0.625</v>
      </c>
      <c r="G253" s="48">
        <v>19.75</v>
      </c>
      <c r="H253" s="48">
        <v>99</v>
      </c>
      <c r="I253" s="48">
        <v>0.125</v>
      </c>
      <c r="J253" s="48">
        <v>0</v>
      </c>
      <c r="K253" s="48">
        <v>0</v>
      </c>
      <c r="L253" s="48">
        <v>0.75</v>
      </c>
      <c r="M253" s="48">
        <v>14.499999999999998</v>
      </c>
      <c r="N253" s="48">
        <v>75</v>
      </c>
      <c r="O253" s="48">
        <v>23.5</v>
      </c>
      <c r="P253" s="48">
        <v>2</v>
      </c>
    </row>
    <row r="254" spans="1:16" ht="20.100000000000001" hidden="1" customHeight="1">
      <c r="A254" s="45">
        <v>9</v>
      </c>
      <c r="B254" s="142"/>
      <c r="C254" s="142"/>
      <c r="D254" s="143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ht="20.100000000000001" hidden="1" customHeight="1">
      <c r="A255" s="45">
        <v>9</v>
      </c>
      <c r="B255" s="142" t="s">
        <v>23</v>
      </c>
      <c r="C255" s="142"/>
      <c r="D255" s="143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ht="20.100000000000001" hidden="1" customHeight="1">
      <c r="A256" s="45">
        <v>9</v>
      </c>
      <c r="B256" s="142" t="s">
        <v>145</v>
      </c>
      <c r="C256" s="142"/>
      <c r="D256" s="143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ht="20.100000000000001" customHeight="1">
      <c r="A257" s="45">
        <v>9</v>
      </c>
      <c r="B257" s="142"/>
      <c r="C257" s="142" t="s">
        <v>19</v>
      </c>
      <c r="D257" s="143"/>
      <c r="E257" s="142">
        <f>SUM(E246:E256)</f>
        <v>30.198666666666668</v>
      </c>
      <c r="F257" s="142">
        <f t="shared" ref="F257:P257" si="37">SUM(F246:F256)</f>
        <v>26.401666666666664</v>
      </c>
      <c r="G257" s="142">
        <f t="shared" si="37"/>
        <v>115.58333333333333</v>
      </c>
      <c r="H257" s="142">
        <f t="shared" si="37"/>
        <v>812.63</v>
      </c>
      <c r="I257" s="142">
        <f t="shared" si="37"/>
        <v>0.34500000000000003</v>
      </c>
      <c r="J257" s="142">
        <f t="shared" si="37"/>
        <v>14.98</v>
      </c>
      <c r="K257" s="142">
        <f t="shared" si="37"/>
        <v>22</v>
      </c>
      <c r="L257" s="142">
        <f t="shared" si="37"/>
        <v>10.390000000000002</v>
      </c>
      <c r="M257" s="142">
        <f t="shared" si="37"/>
        <v>361.71999999999997</v>
      </c>
      <c r="N257" s="142">
        <f t="shared" si="37"/>
        <v>684.5</v>
      </c>
      <c r="O257" s="142">
        <f t="shared" si="37"/>
        <v>241.92</v>
      </c>
      <c r="P257" s="142">
        <f t="shared" si="37"/>
        <v>11</v>
      </c>
    </row>
    <row r="258" spans="1:16" ht="20.100000000000001" customHeight="1">
      <c r="A258" s="45">
        <v>9</v>
      </c>
      <c r="B258" s="149" t="s">
        <v>23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</row>
    <row r="259" spans="1:16" ht="40.5" customHeight="1">
      <c r="A259" s="45">
        <v>9</v>
      </c>
      <c r="B259" s="142"/>
      <c r="C259" s="59" t="s">
        <v>28</v>
      </c>
      <c r="D259" s="143">
        <v>50</v>
      </c>
      <c r="E259" s="48">
        <v>2</v>
      </c>
      <c r="F259" s="48">
        <v>2.35</v>
      </c>
      <c r="G259" s="48">
        <v>13.9</v>
      </c>
      <c r="H259" s="48">
        <v>85</v>
      </c>
      <c r="I259" s="48">
        <v>0.03</v>
      </c>
      <c r="J259" s="48">
        <v>0</v>
      </c>
      <c r="K259" s="48">
        <v>5.0000000000000001E-3</v>
      </c>
      <c r="L259" s="48">
        <v>1</v>
      </c>
      <c r="M259" s="48">
        <v>8</v>
      </c>
      <c r="N259" s="48">
        <v>22</v>
      </c>
      <c r="O259" s="48">
        <v>3</v>
      </c>
      <c r="P259" s="48">
        <v>0.3</v>
      </c>
    </row>
    <row r="260" spans="1:16" ht="20.100000000000001" customHeight="1">
      <c r="A260" s="45">
        <v>9</v>
      </c>
      <c r="B260" s="142" t="s">
        <v>137</v>
      </c>
      <c r="C260" s="59" t="s">
        <v>70</v>
      </c>
      <c r="D260" s="143">
        <v>200</v>
      </c>
      <c r="E260" s="48">
        <v>0.57999999999999996</v>
      </c>
      <c r="F260" s="48">
        <v>0.06</v>
      </c>
      <c r="G260" s="48">
        <v>30.2</v>
      </c>
      <c r="H260" s="48">
        <v>123.66</v>
      </c>
      <c r="I260" s="48">
        <v>0</v>
      </c>
      <c r="J260" s="48">
        <v>0</v>
      </c>
      <c r="K260" s="48">
        <v>1.1000000000000001</v>
      </c>
      <c r="L260" s="48">
        <v>0.18</v>
      </c>
      <c r="M260" s="48">
        <v>15.7</v>
      </c>
      <c r="N260" s="48">
        <v>3.36</v>
      </c>
      <c r="O260" s="48">
        <v>16.32</v>
      </c>
      <c r="P260" s="48">
        <v>0.38</v>
      </c>
    </row>
    <row r="261" spans="1:16" ht="20.100000000000001" customHeight="1">
      <c r="A261" s="45">
        <v>9</v>
      </c>
      <c r="B261" s="142"/>
      <c r="C261" s="142" t="s">
        <v>19</v>
      </c>
      <c r="D261" s="143"/>
      <c r="E261" s="142">
        <f>SUM(E259:E260)</f>
        <v>2.58</v>
      </c>
      <c r="F261" s="142">
        <f t="shared" ref="F261:P261" si="38">SUM(F259:F260)</f>
        <v>2.41</v>
      </c>
      <c r="G261" s="142">
        <f t="shared" si="38"/>
        <v>44.1</v>
      </c>
      <c r="H261" s="142">
        <f t="shared" si="38"/>
        <v>208.66</v>
      </c>
      <c r="I261" s="142">
        <f t="shared" si="38"/>
        <v>0.03</v>
      </c>
      <c r="J261" s="142">
        <f t="shared" si="38"/>
        <v>0</v>
      </c>
      <c r="K261" s="142">
        <f t="shared" si="38"/>
        <v>1.105</v>
      </c>
      <c r="L261" s="142">
        <f t="shared" si="38"/>
        <v>1.18</v>
      </c>
      <c r="M261" s="142">
        <f t="shared" si="38"/>
        <v>23.7</v>
      </c>
      <c r="N261" s="142">
        <f t="shared" si="38"/>
        <v>25.36</v>
      </c>
      <c r="O261" s="142">
        <f t="shared" si="38"/>
        <v>19.32</v>
      </c>
      <c r="P261" s="142">
        <f t="shared" si="38"/>
        <v>0.67999999999999994</v>
      </c>
    </row>
    <row r="262" spans="1:16" ht="20.100000000000001" customHeight="1">
      <c r="A262" s="45">
        <v>9</v>
      </c>
      <c r="B262" s="142"/>
      <c r="C262" s="142" t="s">
        <v>39</v>
      </c>
      <c r="D262" s="143"/>
      <c r="E262" s="142">
        <f>SUM(E244+E257+E261)</f>
        <v>55.648666666666671</v>
      </c>
      <c r="F262" s="142">
        <f t="shared" ref="F262:P262" si="39">SUM(F244+F257+F261)</f>
        <v>48.351666666666659</v>
      </c>
      <c r="G262" s="142">
        <f t="shared" si="39"/>
        <v>223.83333333333334</v>
      </c>
      <c r="H262" s="142">
        <f t="shared" si="39"/>
        <v>1593.5</v>
      </c>
      <c r="I262" s="142">
        <f t="shared" si="39"/>
        <v>0.56800000000000006</v>
      </c>
      <c r="J262" s="142">
        <f t="shared" si="39"/>
        <v>18.12</v>
      </c>
      <c r="K262" s="142">
        <f t="shared" si="39"/>
        <v>26.041</v>
      </c>
      <c r="L262" s="142">
        <f t="shared" si="39"/>
        <v>12.560000000000002</v>
      </c>
      <c r="M262" s="142">
        <f t="shared" si="39"/>
        <v>928.92000000000007</v>
      </c>
      <c r="N262" s="142">
        <f t="shared" si="39"/>
        <v>1176.9599999999998</v>
      </c>
      <c r="O262" s="142">
        <f t="shared" si="39"/>
        <v>327.64</v>
      </c>
      <c r="P262" s="142">
        <f t="shared" si="39"/>
        <v>13.299999999999999</v>
      </c>
    </row>
    <row r="263" spans="1:16" s="57" customFormat="1" ht="20.100000000000001" customHeight="1">
      <c r="B263" s="101"/>
      <c r="C263" s="101"/>
      <c r="D263" s="106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spans="1:16" s="57" customFormat="1" ht="20.100000000000001" customHeight="1">
      <c r="B264" s="167" t="s">
        <v>177</v>
      </c>
      <c r="C264" s="98"/>
      <c r="D264" s="106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6" s="57" customFormat="1" ht="20.100000000000001" customHeight="1">
      <c r="B265" s="167" t="s">
        <v>173</v>
      </c>
      <c r="C265" s="98"/>
      <c r="D265" s="106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spans="1:16" s="57" customFormat="1" ht="20.100000000000001" customHeight="1">
      <c r="B266" s="167" t="s">
        <v>250</v>
      </c>
      <c r="C266" s="98"/>
      <c r="D266" s="106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1:16" s="57" customFormat="1" ht="20.100000000000001" customHeight="1">
      <c r="B267" s="101"/>
      <c r="C267" s="101"/>
      <c r="D267" s="106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1:16" s="57" customFormat="1" ht="37.5" customHeight="1">
      <c r="B268" s="151" t="s">
        <v>0</v>
      </c>
      <c r="C268" s="151" t="s">
        <v>1</v>
      </c>
      <c r="D268" s="152" t="s">
        <v>2</v>
      </c>
      <c r="E268" s="149" t="s">
        <v>3</v>
      </c>
      <c r="F268" s="149"/>
      <c r="G268" s="149"/>
      <c r="H268" s="149" t="s">
        <v>4</v>
      </c>
      <c r="I268" s="149" t="s">
        <v>5</v>
      </c>
      <c r="J268" s="149"/>
      <c r="K268" s="149"/>
      <c r="L268" s="149"/>
      <c r="M268" s="149" t="s">
        <v>6</v>
      </c>
      <c r="N268" s="149"/>
      <c r="O268" s="149"/>
      <c r="P268" s="149"/>
    </row>
    <row r="269" spans="1:16" s="57" customFormat="1" ht="42.75" customHeight="1">
      <c r="B269" s="151"/>
      <c r="C269" s="151"/>
      <c r="D269" s="152"/>
      <c r="E269" s="142" t="s">
        <v>7</v>
      </c>
      <c r="F269" s="142" t="s">
        <v>8</v>
      </c>
      <c r="G269" s="142" t="s">
        <v>9</v>
      </c>
      <c r="H269" s="149"/>
      <c r="I269" s="142" t="s">
        <v>167</v>
      </c>
      <c r="J269" s="142" t="s">
        <v>10</v>
      </c>
      <c r="K269" s="142" t="s">
        <v>11</v>
      </c>
      <c r="L269" s="142" t="s">
        <v>12</v>
      </c>
      <c r="M269" s="142" t="s">
        <v>13</v>
      </c>
      <c r="N269" s="142" t="s">
        <v>14</v>
      </c>
      <c r="O269" s="142" t="s">
        <v>15</v>
      </c>
      <c r="P269" s="142" t="s">
        <v>16</v>
      </c>
    </row>
    <row r="270" spans="1:16" ht="20.100000000000001" customHeight="1">
      <c r="A270" s="45">
        <v>10</v>
      </c>
      <c r="B270" s="149" t="s">
        <v>17</v>
      </c>
      <c r="C270" s="149"/>
      <c r="D270" s="149"/>
      <c r="E270" s="149"/>
      <c r="F270" s="149"/>
      <c r="G270" s="149"/>
      <c r="H270" s="150"/>
      <c r="I270" s="150"/>
      <c r="J270" s="150"/>
      <c r="K270" s="150"/>
      <c r="L270" s="150"/>
      <c r="M270" s="150"/>
      <c r="N270" s="150"/>
      <c r="O270" s="150"/>
      <c r="P270" s="150"/>
    </row>
    <row r="271" spans="1:16" ht="25.5" customHeight="1">
      <c r="A271" s="45">
        <v>10</v>
      </c>
      <c r="B271" s="102" t="s">
        <v>92</v>
      </c>
      <c r="C271" s="59" t="s">
        <v>161</v>
      </c>
      <c r="D271" s="143" t="s">
        <v>202</v>
      </c>
      <c r="E271" s="52">
        <v>30.66</v>
      </c>
      <c r="F271" s="52">
        <v>10.5</v>
      </c>
      <c r="G271" s="52">
        <v>50.4</v>
      </c>
      <c r="H271" s="52">
        <v>513.03</v>
      </c>
      <c r="I271" s="52">
        <v>0.126</v>
      </c>
      <c r="J271" s="52">
        <v>0.98699999999999988</v>
      </c>
      <c r="K271" s="52">
        <v>0.14700000000000002</v>
      </c>
      <c r="L271" s="52">
        <v>0.86099999999999999</v>
      </c>
      <c r="M271" s="52">
        <v>410.76</v>
      </c>
      <c r="N271" s="52">
        <v>451.92</v>
      </c>
      <c r="O271" s="52">
        <v>55.86</v>
      </c>
      <c r="P271" s="52">
        <v>1.26</v>
      </c>
    </row>
    <row r="272" spans="1:16" ht="20.100000000000001" customHeight="1">
      <c r="A272" s="45">
        <v>10</v>
      </c>
      <c r="B272" s="102" t="s">
        <v>78</v>
      </c>
      <c r="C272" s="59" t="s">
        <v>29</v>
      </c>
      <c r="D272" s="143" t="s">
        <v>205</v>
      </c>
      <c r="E272" s="52">
        <v>0.08</v>
      </c>
      <c r="F272" s="52">
        <v>0.02</v>
      </c>
      <c r="G272" s="52">
        <v>15</v>
      </c>
      <c r="H272" s="52">
        <v>60.46</v>
      </c>
      <c r="I272" s="52">
        <v>0</v>
      </c>
      <c r="J272" s="52">
        <v>0</v>
      </c>
      <c r="K272" s="52">
        <v>0.04</v>
      </c>
      <c r="L272" s="52">
        <v>0</v>
      </c>
      <c r="M272" s="52">
        <v>11.1</v>
      </c>
      <c r="N272" s="52">
        <v>1.4</v>
      </c>
      <c r="O272" s="52">
        <v>2.8</v>
      </c>
      <c r="P272" s="52">
        <v>0.28000000000000003</v>
      </c>
    </row>
    <row r="273" spans="1:16" ht="20.100000000000001" customHeight="1">
      <c r="A273" s="45">
        <v>10</v>
      </c>
      <c r="B273" s="102"/>
      <c r="C273" s="59" t="s">
        <v>26</v>
      </c>
      <c r="D273" s="143">
        <v>150</v>
      </c>
      <c r="E273" s="48">
        <v>0.6</v>
      </c>
      <c r="F273" s="48">
        <v>0.6</v>
      </c>
      <c r="G273" s="48">
        <v>14.699999999999998</v>
      </c>
      <c r="H273" s="48">
        <v>70.5</v>
      </c>
      <c r="I273" s="48">
        <v>0</v>
      </c>
      <c r="J273" s="48">
        <v>0</v>
      </c>
      <c r="K273" s="48">
        <v>15</v>
      </c>
      <c r="L273" s="48">
        <v>0.3</v>
      </c>
      <c r="M273" s="48">
        <v>24</v>
      </c>
      <c r="N273" s="48">
        <v>13.5</v>
      </c>
      <c r="O273" s="48">
        <v>16.5</v>
      </c>
      <c r="P273" s="48">
        <v>3.2999999999999994</v>
      </c>
    </row>
    <row r="274" spans="1:16" ht="20.100000000000001" customHeight="1">
      <c r="A274" s="45">
        <v>10</v>
      </c>
      <c r="B274" s="142"/>
      <c r="C274" s="142" t="s">
        <v>19</v>
      </c>
      <c r="D274" s="143"/>
      <c r="E274" s="142">
        <f>SUM(E271:E273)</f>
        <v>31.34</v>
      </c>
      <c r="F274" s="142">
        <f t="shared" ref="F274:P274" si="40">SUM(F271:F273)</f>
        <v>11.12</v>
      </c>
      <c r="G274" s="142">
        <f t="shared" si="40"/>
        <v>80.100000000000009</v>
      </c>
      <c r="H274" s="142">
        <f t="shared" si="40"/>
        <v>643.99</v>
      </c>
      <c r="I274" s="142">
        <f t="shared" si="40"/>
        <v>0.126</v>
      </c>
      <c r="J274" s="142">
        <f t="shared" si="40"/>
        <v>0.98699999999999988</v>
      </c>
      <c r="K274" s="142">
        <f t="shared" si="40"/>
        <v>15.186999999999999</v>
      </c>
      <c r="L274" s="142">
        <f t="shared" si="40"/>
        <v>1.161</v>
      </c>
      <c r="M274" s="142">
        <f t="shared" si="40"/>
        <v>445.86</v>
      </c>
      <c r="N274" s="142">
        <f t="shared" si="40"/>
        <v>466.82</v>
      </c>
      <c r="O274" s="142">
        <f t="shared" si="40"/>
        <v>75.16</v>
      </c>
      <c r="P274" s="142">
        <f t="shared" si="40"/>
        <v>4.84</v>
      </c>
    </row>
    <row r="275" spans="1:16" ht="20.100000000000001" customHeight="1">
      <c r="A275" s="45">
        <v>10</v>
      </c>
      <c r="B275" s="149" t="s">
        <v>20</v>
      </c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</row>
    <row r="276" spans="1:16" ht="20.100000000000001" customHeight="1">
      <c r="A276" s="45">
        <v>10</v>
      </c>
      <c r="B276" s="142" t="s">
        <v>241</v>
      </c>
      <c r="C276" s="59" t="s">
        <v>240</v>
      </c>
      <c r="D276" s="143">
        <v>100</v>
      </c>
      <c r="E276" s="48">
        <v>1.4</v>
      </c>
      <c r="F276" s="48">
        <v>6</v>
      </c>
      <c r="G276" s="48">
        <v>8.3000000000000007</v>
      </c>
      <c r="H276" s="48">
        <v>93.9</v>
      </c>
      <c r="I276" s="48">
        <v>0</v>
      </c>
      <c r="J276" s="48">
        <v>9.5</v>
      </c>
      <c r="K276" s="48">
        <v>0</v>
      </c>
      <c r="L276" s="48">
        <v>2.73</v>
      </c>
      <c r="M276" s="48">
        <v>35</v>
      </c>
      <c r="N276" s="48">
        <v>40.9</v>
      </c>
      <c r="O276" s="48">
        <v>20.9</v>
      </c>
      <c r="P276" s="48">
        <v>1.3</v>
      </c>
    </row>
    <row r="277" spans="1:16" ht="42.75" customHeight="1">
      <c r="B277" s="142" t="s">
        <v>272</v>
      </c>
      <c r="C277" s="59" t="s">
        <v>273</v>
      </c>
      <c r="D277" s="141" t="s">
        <v>263</v>
      </c>
      <c r="E277" s="48">
        <v>2</v>
      </c>
      <c r="F277" s="48">
        <v>5</v>
      </c>
      <c r="G277" s="48">
        <v>16.5</v>
      </c>
      <c r="H277" s="48">
        <v>120.8</v>
      </c>
      <c r="I277" s="48">
        <v>0</v>
      </c>
      <c r="J277" s="48">
        <v>0</v>
      </c>
      <c r="K277" s="48">
        <v>7.5</v>
      </c>
      <c r="L277" s="48">
        <v>2.5</v>
      </c>
      <c r="M277" s="48">
        <v>26.5</v>
      </c>
      <c r="N277" s="48">
        <v>26</v>
      </c>
      <c r="O277" s="48">
        <v>72</v>
      </c>
      <c r="P277" s="48">
        <v>1</v>
      </c>
    </row>
    <row r="278" spans="1:16" ht="20.100000000000001" customHeight="1">
      <c r="B278" s="142" t="s">
        <v>208</v>
      </c>
      <c r="C278" s="59" t="s">
        <v>249</v>
      </c>
      <c r="D278" s="143" t="s">
        <v>255</v>
      </c>
      <c r="E278" s="48">
        <v>38.479999999999997</v>
      </c>
      <c r="F278" s="48">
        <v>24.31</v>
      </c>
      <c r="G278" s="48">
        <v>3.9</v>
      </c>
      <c r="H278" s="48">
        <v>399.88</v>
      </c>
      <c r="I278" s="48">
        <v>0.26</v>
      </c>
      <c r="J278" s="48">
        <v>30.42</v>
      </c>
      <c r="K278" s="48">
        <v>0</v>
      </c>
      <c r="L278" s="48">
        <v>2.99</v>
      </c>
      <c r="M278" s="48">
        <v>51.09</v>
      </c>
      <c r="N278" s="48">
        <v>340.73</v>
      </c>
      <c r="O278" s="48">
        <v>56.81</v>
      </c>
      <c r="P278" s="48">
        <v>2.73</v>
      </c>
    </row>
    <row r="279" spans="1:16" ht="23.25" customHeight="1">
      <c r="B279" s="142" t="s">
        <v>206</v>
      </c>
      <c r="C279" s="59" t="s">
        <v>207</v>
      </c>
      <c r="D279" s="143">
        <v>180</v>
      </c>
      <c r="E279" s="48">
        <v>9.9359999999999999</v>
      </c>
      <c r="F279" s="48">
        <v>8.1359999999999992</v>
      </c>
      <c r="G279" s="48">
        <v>47.61</v>
      </c>
      <c r="H279" s="48">
        <v>303.26399999999995</v>
      </c>
      <c r="I279" s="48">
        <v>0.10799999999999998</v>
      </c>
      <c r="J279" s="48">
        <v>0</v>
      </c>
      <c r="K279" s="48">
        <v>3.6000000000000004E-2</v>
      </c>
      <c r="L279" s="48">
        <v>1.764</v>
      </c>
      <c r="M279" s="48">
        <v>8.7480000000000011</v>
      </c>
      <c r="N279" s="48">
        <v>66.906000000000006</v>
      </c>
      <c r="O279" s="48">
        <v>38.016000000000005</v>
      </c>
      <c r="P279" s="48">
        <v>1.9980000000000002</v>
      </c>
    </row>
    <row r="280" spans="1:16" ht="20.100000000000001" customHeight="1">
      <c r="A280" s="45">
        <v>10</v>
      </c>
      <c r="B280" s="142" t="s">
        <v>88</v>
      </c>
      <c r="C280" s="59" t="s">
        <v>89</v>
      </c>
      <c r="D280" s="143">
        <v>200</v>
      </c>
      <c r="E280" s="54">
        <v>0.66</v>
      </c>
      <c r="F280" s="54">
        <v>0.1</v>
      </c>
      <c r="G280" s="54">
        <v>32.020000000000003</v>
      </c>
      <c r="H280" s="54">
        <v>131.52000000000001</v>
      </c>
      <c r="I280" s="54">
        <v>0</v>
      </c>
      <c r="J280" s="54">
        <v>0.02</v>
      </c>
      <c r="K280" s="54">
        <v>0.68</v>
      </c>
      <c r="L280" s="54">
        <v>0.5</v>
      </c>
      <c r="M280" s="54">
        <v>32.479999999999997</v>
      </c>
      <c r="N280" s="54">
        <v>17.46</v>
      </c>
      <c r="O280" s="54">
        <v>23.44</v>
      </c>
      <c r="P280" s="54">
        <v>0.7</v>
      </c>
    </row>
    <row r="281" spans="1:16" ht="20.100000000000001" customHeight="1">
      <c r="A281" s="45">
        <v>10</v>
      </c>
      <c r="B281" s="142" t="s">
        <v>82</v>
      </c>
      <c r="C281" s="59" t="s">
        <v>21</v>
      </c>
      <c r="D281" s="143">
        <v>40</v>
      </c>
      <c r="E281" s="48">
        <v>3.0666666666666664</v>
      </c>
      <c r="F281" s="47">
        <v>0.625</v>
      </c>
      <c r="G281" s="47">
        <v>19.75</v>
      </c>
      <c r="H281" s="47">
        <v>99</v>
      </c>
      <c r="I281" s="47">
        <v>0.125</v>
      </c>
      <c r="J281" s="47">
        <v>0</v>
      </c>
      <c r="K281" s="47">
        <v>0</v>
      </c>
      <c r="L281" s="47">
        <v>0.75</v>
      </c>
      <c r="M281" s="47">
        <v>14.499999999999998</v>
      </c>
      <c r="N281" s="47">
        <v>75</v>
      </c>
      <c r="O281" s="47">
        <v>23.5</v>
      </c>
      <c r="P281" s="47">
        <v>2</v>
      </c>
    </row>
    <row r="282" spans="1:16" ht="20.100000000000001" customHeight="1">
      <c r="A282" s="45">
        <v>10</v>
      </c>
      <c r="B282" s="142" t="s">
        <v>83</v>
      </c>
      <c r="C282" s="59" t="s">
        <v>22</v>
      </c>
      <c r="D282" s="143">
        <v>50</v>
      </c>
      <c r="E282" s="48">
        <v>3.25</v>
      </c>
      <c r="F282" s="48">
        <v>0.625</v>
      </c>
      <c r="G282" s="48">
        <v>19.75</v>
      </c>
      <c r="H282" s="48">
        <v>99</v>
      </c>
      <c r="I282" s="48">
        <v>0.125</v>
      </c>
      <c r="J282" s="48">
        <v>0</v>
      </c>
      <c r="K282" s="48">
        <v>0</v>
      </c>
      <c r="L282" s="48">
        <v>0.75</v>
      </c>
      <c r="M282" s="48">
        <v>14.499999999999998</v>
      </c>
      <c r="N282" s="48">
        <v>75</v>
      </c>
      <c r="O282" s="48">
        <v>23.5</v>
      </c>
      <c r="P282" s="48">
        <v>2</v>
      </c>
    </row>
    <row r="283" spans="1:16" ht="20.100000000000001" customHeight="1">
      <c r="A283" s="45">
        <v>10</v>
      </c>
      <c r="B283" s="142"/>
      <c r="C283" s="142" t="s">
        <v>19</v>
      </c>
      <c r="D283" s="143"/>
      <c r="E283" s="142">
        <f>SUM(E276:E282)</f>
        <v>58.792666666666662</v>
      </c>
      <c r="F283" s="142">
        <f t="shared" ref="F283:P283" si="41">SUM(F276:F282)</f>
        <v>44.795999999999999</v>
      </c>
      <c r="G283" s="142">
        <f t="shared" si="41"/>
        <v>147.83000000000001</v>
      </c>
      <c r="H283" s="142">
        <f t="shared" si="41"/>
        <v>1247.3639999999998</v>
      </c>
      <c r="I283" s="142">
        <f t="shared" si="41"/>
        <v>0.61799999999999999</v>
      </c>
      <c r="J283" s="142">
        <f t="shared" si="41"/>
        <v>39.940000000000005</v>
      </c>
      <c r="K283" s="142">
        <f t="shared" si="41"/>
        <v>8.2159999999999993</v>
      </c>
      <c r="L283" s="142">
        <f t="shared" si="41"/>
        <v>11.984</v>
      </c>
      <c r="M283" s="142">
        <f t="shared" si="41"/>
        <v>182.81800000000001</v>
      </c>
      <c r="N283" s="142">
        <f t="shared" si="41"/>
        <v>641.99599999999998</v>
      </c>
      <c r="O283" s="142">
        <f t="shared" si="41"/>
        <v>258.166</v>
      </c>
      <c r="P283" s="142">
        <f t="shared" si="41"/>
        <v>11.728</v>
      </c>
    </row>
    <row r="284" spans="1:16" ht="20.100000000000001" customHeight="1">
      <c r="A284" s="45">
        <v>10</v>
      </c>
      <c r="B284" s="149" t="s">
        <v>23</v>
      </c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</row>
    <row r="285" spans="1:16" ht="20.25" customHeight="1">
      <c r="A285" s="45">
        <v>10</v>
      </c>
      <c r="B285" s="142" t="s">
        <v>147</v>
      </c>
      <c r="C285" s="59" t="s">
        <v>69</v>
      </c>
      <c r="D285" s="143">
        <v>150</v>
      </c>
      <c r="E285" s="48">
        <v>10.9</v>
      </c>
      <c r="F285" s="48">
        <v>6.6</v>
      </c>
      <c r="G285" s="48">
        <v>27.2</v>
      </c>
      <c r="H285" s="48">
        <v>209.4</v>
      </c>
      <c r="I285" s="48">
        <v>0.09</v>
      </c>
      <c r="J285" s="48">
        <v>0.39</v>
      </c>
      <c r="K285" s="48">
        <v>0.05</v>
      </c>
      <c r="L285" s="48">
        <v>3.33</v>
      </c>
      <c r="M285" s="48">
        <v>95.6</v>
      </c>
      <c r="N285" s="48">
        <v>138.80000000000001</v>
      </c>
      <c r="O285" s="48">
        <v>17.8</v>
      </c>
      <c r="P285" s="48">
        <v>0.8</v>
      </c>
    </row>
    <row r="286" spans="1:16" ht="21" customHeight="1">
      <c r="A286" s="45">
        <v>10</v>
      </c>
      <c r="B286" s="142" t="s">
        <v>91</v>
      </c>
      <c r="C286" s="59" t="s">
        <v>74</v>
      </c>
      <c r="D286" s="56">
        <v>200</v>
      </c>
      <c r="E286" s="48">
        <v>4.08</v>
      </c>
      <c r="F286" s="48">
        <v>3.54</v>
      </c>
      <c r="G286" s="48">
        <v>17.579999999999998</v>
      </c>
      <c r="H286" s="48">
        <v>118.52</v>
      </c>
      <c r="I286" s="48">
        <v>0.06</v>
      </c>
      <c r="J286" s="48">
        <v>1.58</v>
      </c>
      <c r="K286" s="48">
        <v>0.02</v>
      </c>
      <c r="L286" s="48">
        <v>0</v>
      </c>
      <c r="M286" s="48">
        <v>152.22</v>
      </c>
      <c r="N286" s="48">
        <v>124.56</v>
      </c>
      <c r="O286" s="48">
        <v>21.34</v>
      </c>
      <c r="P286" s="48">
        <v>0.48</v>
      </c>
    </row>
    <row r="287" spans="1:16" ht="20.100000000000001" hidden="1" customHeight="1">
      <c r="A287" s="45">
        <v>10</v>
      </c>
      <c r="B287" s="142"/>
      <c r="C287" s="100"/>
      <c r="D287" s="143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ht="20.100000000000001" customHeight="1">
      <c r="A288" s="45">
        <v>10</v>
      </c>
      <c r="B288" s="142"/>
      <c r="C288" s="142" t="s">
        <v>19</v>
      </c>
      <c r="D288" s="143"/>
      <c r="E288" s="142">
        <f>SUM(E285:E287)</f>
        <v>14.98</v>
      </c>
      <c r="F288" s="142">
        <f t="shared" ref="F288:P288" si="42">SUM(F285:F287)</f>
        <v>10.14</v>
      </c>
      <c r="G288" s="142">
        <f t="shared" si="42"/>
        <v>44.78</v>
      </c>
      <c r="H288" s="142">
        <f t="shared" si="42"/>
        <v>327.92</v>
      </c>
      <c r="I288" s="142">
        <f t="shared" si="42"/>
        <v>0.15</v>
      </c>
      <c r="J288" s="142">
        <f t="shared" si="42"/>
        <v>1.9700000000000002</v>
      </c>
      <c r="K288" s="142">
        <f t="shared" si="42"/>
        <v>7.0000000000000007E-2</v>
      </c>
      <c r="L288" s="142">
        <f t="shared" si="42"/>
        <v>3.33</v>
      </c>
      <c r="M288" s="142">
        <f t="shared" si="42"/>
        <v>247.82</v>
      </c>
      <c r="N288" s="142">
        <f t="shared" si="42"/>
        <v>263.36</v>
      </c>
      <c r="O288" s="142">
        <f t="shared" si="42"/>
        <v>39.14</v>
      </c>
      <c r="P288" s="142">
        <f t="shared" si="42"/>
        <v>1.28</v>
      </c>
    </row>
    <row r="289" spans="1:16" ht="20.100000000000001" customHeight="1">
      <c r="A289" s="45">
        <v>10</v>
      </c>
      <c r="B289" s="142"/>
      <c r="C289" s="142" t="s">
        <v>40</v>
      </c>
      <c r="D289" s="143"/>
      <c r="E289" s="142">
        <f>SUM(E274+E283+E288)</f>
        <v>105.11266666666667</v>
      </c>
      <c r="F289" s="142">
        <f t="shared" ref="F289:P289" si="43">SUM(F274+F283+F288)</f>
        <v>66.055999999999997</v>
      </c>
      <c r="G289" s="142">
        <f t="shared" si="43"/>
        <v>272.71000000000004</v>
      </c>
      <c r="H289" s="142">
        <f t="shared" si="43"/>
        <v>2219.2739999999999</v>
      </c>
      <c r="I289" s="142">
        <f t="shared" si="43"/>
        <v>0.89400000000000002</v>
      </c>
      <c r="J289" s="142">
        <f t="shared" si="43"/>
        <v>42.897000000000006</v>
      </c>
      <c r="K289" s="142">
        <f t="shared" si="43"/>
        <v>23.472999999999999</v>
      </c>
      <c r="L289" s="142">
        <f t="shared" si="43"/>
        <v>16.475000000000001</v>
      </c>
      <c r="M289" s="142">
        <f t="shared" si="43"/>
        <v>876.49800000000005</v>
      </c>
      <c r="N289" s="142">
        <f t="shared" si="43"/>
        <v>1372.1759999999999</v>
      </c>
      <c r="O289" s="142">
        <f t="shared" si="43"/>
        <v>372.46600000000001</v>
      </c>
      <c r="P289" s="142">
        <f t="shared" si="43"/>
        <v>17.847999999999999</v>
      </c>
    </row>
    <row r="290" spans="1:16">
      <c r="B290" s="46"/>
      <c r="C290" s="46"/>
      <c r="D290" s="105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</row>
    <row r="291" spans="1:16">
      <c r="B291" s="46"/>
      <c r="C291" s="46"/>
      <c r="D291" s="105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6">
      <c r="B292" s="46"/>
      <c r="C292" s="46"/>
      <c r="D292" s="105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</row>
    <row r="293" spans="1:16">
      <c r="B293" s="46"/>
      <c r="C293" s="46"/>
      <c r="D293" s="105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</row>
    <row r="294" spans="1:16">
      <c r="B294" s="46"/>
      <c r="C294" s="46"/>
      <c r="D294" s="105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</row>
    <row r="295" spans="1:16">
      <c r="B295" s="46"/>
      <c r="C295" s="46"/>
      <c r="D295" s="105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</row>
    <row r="296" spans="1:16">
      <c r="B296" s="46"/>
      <c r="C296" s="46"/>
      <c r="D296" s="105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</row>
  </sheetData>
  <mergeCells count="100">
    <mergeCell ref="B245:P245"/>
    <mergeCell ref="B258:P258"/>
    <mergeCell ref="I268:L268"/>
    <mergeCell ref="M268:P268"/>
    <mergeCell ref="B268:B269"/>
    <mergeCell ref="C268:C269"/>
    <mergeCell ref="D268:D269"/>
    <mergeCell ref="E268:G268"/>
    <mergeCell ref="H268:H269"/>
    <mergeCell ref="E148:G148"/>
    <mergeCell ref="H148:H149"/>
    <mergeCell ref="I148:L148"/>
    <mergeCell ref="M148:P148"/>
    <mergeCell ref="B177:B178"/>
    <mergeCell ref="C177:C178"/>
    <mergeCell ref="D177:D178"/>
    <mergeCell ref="E177:G177"/>
    <mergeCell ref="H177:H178"/>
    <mergeCell ref="I177:L177"/>
    <mergeCell ref="M177:P177"/>
    <mergeCell ref="M94:P94"/>
    <mergeCell ref="B122:B123"/>
    <mergeCell ref="C122:C123"/>
    <mergeCell ref="D122:D123"/>
    <mergeCell ref="E122:G122"/>
    <mergeCell ref="H122:H123"/>
    <mergeCell ref="I122:L122"/>
    <mergeCell ref="M122:P122"/>
    <mergeCell ref="I34:L34"/>
    <mergeCell ref="M34:P34"/>
    <mergeCell ref="B66:B67"/>
    <mergeCell ref="C66:C67"/>
    <mergeCell ref="D66:D67"/>
    <mergeCell ref="E66:G66"/>
    <mergeCell ref="H66:H67"/>
    <mergeCell ref="I66:L66"/>
    <mergeCell ref="M66:P66"/>
    <mergeCell ref="B34:B35"/>
    <mergeCell ref="C34:C35"/>
    <mergeCell ref="D34:D35"/>
    <mergeCell ref="E34:G34"/>
    <mergeCell ref="H34:H35"/>
    <mergeCell ref="M6:P6"/>
    <mergeCell ref="B8:P8"/>
    <mergeCell ref="B15:P15"/>
    <mergeCell ref="B23:P23"/>
    <mergeCell ref="B6:B7"/>
    <mergeCell ref="C6:C7"/>
    <mergeCell ref="D6:D7"/>
    <mergeCell ref="E6:G6"/>
    <mergeCell ref="H6:H7"/>
    <mergeCell ref="I6:L6"/>
    <mergeCell ref="B124:P124"/>
    <mergeCell ref="B68:P68"/>
    <mergeCell ref="B56:P56"/>
    <mergeCell ref="B44:P44"/>
    <mergeCell ref="B36:P36"/>
    <mergeCell ref="B74:P74"/>
    <mergeCell ref="B84:P84"/>
    <mergeCell ref="B96:P96"/>
    <mergeCell ref="B102:P102"/>
    <mergeCell ref="B112:P112"/>
    <mergeCell ref="B94:B95"/>
    <mergeCell ref="C94:C95"/>
    <mergeCell ref="D94:D95"/>
    <mergeCell ref="E94:G94"/>
    <mergeCell ref="H94:H95"/>
    <mergeCell ref="I94:L94"/>
    <mergeCell ref="B284:P284"/>
    <mergeCell ref="B238:P238"/>
    <mergeCell ref="B129:P129"/>
    <mergeCell ref="B138:P138"/>
    <mergeCell ref="B150:P150"/>
    <mergeCell ref="B156:P156"/>
    <mergeCell ref="B167:P167"/>
    <mergeCell ref="B179:P179"/>
    <mergeCell ref="B187:P187"/>
    <mergeCell ref="B196:P196"/>
    <mergeCell ref="B208:P208"/>
    <mergeCell ref="B215:P215"/>
    <mergeCell ref="B226:P226"/>
    <mergeCell ref="B148:B149"/>
    <mergeCell ref="C148:C149"/>
    <mergeCell ref="D148:D149"/>
    <mergeCell ref="B270:P270"/>
    <mergeCell ref="B275:P275"/>
    <mergeCell ref="B206:B207"/>
    <mergeCell ref="C206:C207"/>
    <mergeCell ref="D206:D207"/>
    <mergeCell ref="E206:G206"/>
    <mergeCell ref="H206:H207"/>
    <mergeCell ref="I206:L206"/>
    <mergeCell ref="M206:P206"/>
    <mergeCell ref="B236:B237"/>
    <mergeCell ref="C236:C237"/>
    <mergeCell ref="D236:D237"/>
    <mergeCell ref="E236:G236"/>
    <mergeCell ref="H236:H237"/>
    <mergeCell ref="I236:L236"/>
    <mergeCell ref="M236:P236"/>
  </mergeCells>
  <pageMargins left="0.51181102362204722" right="0.51181102362204722" top="0.74803149606299213" bottom="0.35433070866141736" header="0.31496062992125984" footer="0.31496062992125984"/>
  <pageSetup paperSize="9" scale="70" fitToHeight="0" orientation="landscape" r:id="rId1"/>
  <rowBreaks count="9" manualBreakCount="9">
    <brk id="28" max="16383" man="1"/>
    <brk id="60" max="16383" man="1"/>
    <brk id="88" max="16383" man="1"/>
    <brk id="116" max="16383" man="1"/>
    <brk id="142" max="16383" man="1"/>
    <brk id="172" max="16383" man="1"/>
    <brk id="200" max="16383" man="1"/>
    <brk id="230" max="16383" man="1"/>
    <brk id="2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topLeftCell="A7" workbookViewId="0">
      <selection activeCell="C27" sqref="C27"/>
    </sheetView>
  </sheetViews>
  <sheetFormatPr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155" t="s">
        <v>45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2:20" ht="75" customHeight="1" thickBot="1">
      <c r="B3" s="39" t="s">
        <v>41</v>
      </c>
      <c r="C3" s="162" t="s">
        <v>3</v>
      </c>
      <c r="D3" s="162"/>
      <c r="E3" s="162"/>
      <c r="F3" s="162" t="s">
        <v>42</v>
      </c>
      <c r="G3" s="162" t="s">
        <v>5</v>
      </c>
      <c r="H3" s="162"/>
      <c r="I3" s="162"/>
      <c r="J3" s="162"/>
      <c r="K3" s="162" t="s">
        <v>6</v>
      </c>
      <c r="L3" s="162"/>
      <c r="M3" s="162"/>
      <c r="N3" s="162"/>
      <c r="P3" s="159" t="s">
        <v>48</v>
      </c>
      <c r="Q3" s="156" t="s">
        <v>3</v>
      </c>
      <c r="R3" s="157"/>
      <c r="S3" s="158"/>
      <c r="T3" s="2" t="s">
        <v>46</v>
      </c>
    </row>
    <row r="4" spans="2:20" ht="19.5" customHeight="1" thickBot="1">
      <c r="B4" s="40"/>
      <c r="C4" s="39" t="s">
        <v>7</v>
      </c>
      <c r="D4" s="39" t="s">
        <v>8</v>
      </c>
      <c r="E4" s="39" t="s">
        <v>9</v>
      </c>
      <c r="F4" s="162"/>
      <c r="G4" s="39" t="s">
        <v>43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9" t="s">
        <v>16</v>
      </c>
      <c r="P4" s="160"/>
      <c r="Q4" s="3" t="s">
        <v>7</v>
      </c>
      <c r="R4" s="3" t="s">
        <v>8</v>
      </c>
      <c r="S4" s="3" t="s">
        <v>9</v>
      </c>
      <c r="T4" s="4" t="s">
        <v>47</v>
      </c>
    </row>
    <row r="5" spans="2:20" ht="16.5" customHeight="1" thickBot="1">
      <c r="B5" s="41">
        <v>1</v>
      </c>
      <c r="C5" s="42">
        <f>'на выход'!E28</f>
        <v>68.351666666666659</v>
      </c>
      <c r="D5" s="42">
        <f>'на выход'!F28</f>
        <v>108.44166666666666</v>
      </c>
      <c r="E5" s="42">
        <f>'на выход'!G28</f>
        <v>295.39833333333337</v>
      </c>
      <c r="F5" s="42">
        <f>'на выход'!H28</f>
        <v>2434.0700000000002</v>
      </c>
      <c r="G5" s="42">
        <f>'на выход'!I28</f>
        <v>0.39500000000000002</v>
      </c>
      <c r="H5" s="42">
        <f>'на выход'!J28</f>
        <v>20.9175</v>
      </c>
      <c r="I5" s="42">
        <f>'на выход'!K28</f>
        <v>46.504999999999995</v>
      </c>
      <c r="J5" s="42">
        <f>'на выход'!L28</f>
        <v>14.235000000000001</v>
      </c>
      <c r="K5" s="42">
        <f>'на выход'!M28</f>
        <v>605.57500000000005</v>
      </c>
      <c r="L5" s="42">
        <f>'на выход'!N28</f>
        <v>807.29500000000007</v>
      </c>
      <c r="M5" s="42">
        <f>'на выход'!O28</f>
        <v>662.34</v>
      </c>
      <c r="N5" s="42">
        <f>'на выход'!P28</f>
        <v>19.920000000000002</v>
      </c>
      <c r="P5" s="161"/>
      <c r="Q5" s="5" t="s">
        <v>49</v>
      </c>
      <c r="R5" s="5" t="s">
        <v>50</v>
      </c>
      <c r="S5" s="5" t="s">
        <v>51</v>
      </c>
      <c r="T5" s="6" t="s">
        <v>52</v>
      </c>
    </row>
    <row r="6" spans="2:20" ht="16.5" customHeight="1" thickBot="1">
      <c r="B6" s="41">
        <v>2</v>
      </c>
      <c r="C6" s="42">
        <f>'на выход'!E60</f>
        <v>63.389166666666668</v>
      </c>
      <c r="D6" s="42">
        <f>'на выход'!F60</f>
        <v>73.686666666666667</v>
      </c>
      <c r="E6" s="42">
        <f>'на выход'!G60</f>
        <v>186.29333333333332</v>
      </c>
      <c r="F6" s="42">
        <f>'на выход'!H60</f>
        <v>1705.6</v>
      </c>
      <c r="G6" s="42">
        <f>'на выход'!I60</f>
        <v>0.625</v>
      </c>
      <c r="H6" s="42">
        <f>'на выход'!J60</f>
        <v>24.29</v>
      </c>
      <c r="I6" s="42">
        <f>'на выход'!K60</f>
        <v>97.292000000000002</v>
      </c>
      <c r="J6" s="42">
        <f>'на выход'!L60</f>
        <v>39.660000000000004</v>
      </c>
      <c r="K6" s="42">
        <f>'на выход'!M60</f>
        <v>916.26</v>
      </c>
      <c r="L6" s="42">
        <f>'на выход'!N60</f>
        <v>881.56000000000006</v>
      </c>
      <c r="M6" s="42">
        <f>'на выход'!O60</f>
        <v>410.81999999999994</v>
      </c>
      <c r="N6" s="42">
        <f>'на выход'!P60</f>
        <v>11.86</v>
      </c>
      <c r="P6" s="7" t="s">
        <v>53</v>
      </c>
      <c r="Q6" s="8">
        <f>C15</f>
        <v>705.08349999999996</v>
      </c>
      <c r="R6" s="8">
        <f>D15</f>
        <v>705.21758333333332</v>
      </c>
      <c r="S6" s="8">
        <f>E15</f>
        <v>2785.1695</v>
      </c>
      <c r="T6" s="8">
        <f>F15</f>
        <v>19907.386500000001</v>
      </c>
    </row>
    <row r="7" spans="2:20" ht="16.5" customHeight="1" thickBot="1">
      <c r="B7" s="41">
        <v>3</v>
      </c>
      <c r="C7" s="42">
        <f>'на выход'!E88</f>
        <v>70.978666666666669</v>
      </c>
      <c r="D7" s="42">
        <f>'на выход'!F88</f>
        <v>52.096666666666664</v>
      </c>
      <c r="E7" s="42">
        <f>'на выход'!G88</f>
        <v>255.71333333333331</v>
      </c>
      <c r="F7" s="42">
        <f>'на выход'!H88</f>
        <v>1783.49</v>
      </c>
      <c r="G7" s="42">
        <f>'на выход'!I88</f>
        <v>0.48</v>
      </c>
      <c r="H7" s="42">
        <f>'на выход'!J88</f>
        <v>25.694999999999997</v>
      </c>
      <c r="I7" s="42">
        <f>'на выход'!K88</f>
        <v>47.034999999999997</v>
      </c>
      <c r="J7" s="42">
        <f>'на выход'!L88</f>
        <v>9.2249999999999996</v>
      </c>
      <c r="K7" s="42">
        <f>'на выход'!M88</f>
        <v>972.36</v>
      </c>
      <c r="L7" s="42">
        <f>'на выход'!N88</f>
        <v>1152.6299999999999</v>
      </c>
      <c r="M7" s="42">
        <f>'на выход'!O88</f>
        <v>485.68000000000006</v>
      </c>
      <c r="N7" s="42">
        <f>'на выход'!P88</f>
        <v>15.959999999999999</v>
      </c>
      <c r="P7" s="7" t="s">
        <v>54</v>
      </c>
      <c r="Q7" s="8">
        <f>Q6/10</f>
        <v>70.508349999999993</v>
      </c>
      <c r="R7" s="8">
        <f>R6/10</f>
        <v>70.521758333333338</v>
      </c>
      <c r="S7" s="8">
        <f>S6/10</f>
        <v>278.51695000000001</v>
      </c>
      <c r="T7" s="8">
        <f>T6/10</f>
        <v>1990.73865</v>
      </c>
    </row>
    <row r="8" spans="2:20" ht="16.5" customHeight="1">
      <c r="B8" s="41">
        <v>4</v>
      </c>
      <c r="C8" s="42">
        <f>'на выход'!E116</f>
        <v>75.461666666666659</v>
      </c>
      <c r="D8" s="42">
        <f>'на выход'!F116</f>
        <v>59.490916666666664</v>
      </c>
      <c r="E8" s="42">
        <v>400.02</v>
      </c>
      <c r="F8" s="42">
        <f>'на выход'!H116</f>
        <v>2094.2484999999997</v>
      </c>
      <c r="G8" s="42">
        <f>'на выход'!I116</f>
        <v>5.2806999999999995</v>
      </c>
      <c r="H8" s="42">
        <f>'на выход'!J116</f>
        <v>42.769999999999996</v>
      </c>
      <c r="I8" s="42">
        <f>'на выход'!K116</f>
        <v>15.8599</v>
      </c>
      <c r="J8" s="42">
        <f>'на выход'!L116</f>
        <v>14.886749999999999</v>
      </c>
      <c r="K8" s="42">
        <f>'на выход'!M116</f>
        <v>883.47300000000007</v>
      </c>
      <c r="L8" s="42">
        <f>'на выход'!N116</f>
        <v>1088.6500000000001</v>
      </c>
      <c r="M8" s="42">
        <f>'на выход'!O116</f>
        <v>523.61099999999999</v>
      </c>
      <c r="N8" s="42">
        <f>'на выход'!P116</f>
        <v>21.325249999999997</v>
      </c>
    </row>
    <row r="9" spans="2:20" ht="16.5" customHeight="1">
      <c r="B9" s="41">
        <v>5</v>
      </c>
      <c r="C9" s="42">
        <f>'на выход'!E142</f>
        <v>73.848666666666659</v>
      </c>
      <c r="D9" s="42">
        <f>'на выход'!F142</f>
        <v>66.497666666666674</v>
      </c>
      <c r="E9" s="42">
        <f>'на выход'!G142</f>
        <v>284.20733333333334</v>
      </c>
      <c r="F9" s="42">
        <f>'на выход'!H142</f>
        <v>2031.1759999999999</v>
      </c>
      <c r="G9" s="42">
        <f>'на выход'!I142</f>
        <v>0.45299999999999996</v>
      </c>
      <c r="H9" s="42">
        <f>'на выход'!J142</f>
        <v>2.3980000000000001</v>
      </c>
      <c r="I9" s="42">
        <f>'на выход'!K142</f>
        <v>27.305</v>
      </c>
      <c r="J9" s="42">
        <f>'на выход'!L142</f>
        <v>9.4660000000000011</v>
      </c>
      <c r="K9" s="42">
        <f>'на выход'!M142</f>
        <v>689.97500000000002</v>
      </c>
      <c r="L9" s="42">
        <f>'на выход'!N142</f>
        <v>680.55600000000004</v>
      </c>
      <c r="M9" s="42">
        <f>'на выход'!O142</f>
        <v>892.31599999999992</v>
      </c>
      <c r="N9" s="42">
        <f>'на выход'!P142</f>
        <v>19.093000000000004</v>
      </c>
    </row>
    <row r="10" spans="2:20" ht="16.5" customHeight="1">
      <c r="B10" s="41">
        <v>6</v>
      </c>
      <c r="C10" s="42">
        <f>'на выход'!E172</f>
        <v>71.651666666666671</v>
      </c>
      <c r="D10" s="42">
        <f>'на выход'!F172</f>
        <v>88.401666666666671</v>
      </c>
      <c r="E10" s="42">
        <v>322.94</v>
      </c>
      <c r="F10" s="42">
        <f>'на выход'!H172</f>
        <v>2048.85</v>
      </c>
      <c r="G10" s="42">
        <f>'на выход'!I172</f>
        <v>1.9350000000000001</v>
      </c>
      <c r="H10" s="42">
        <f>'на выход'!J172</f>
        <v>36.327500000000001</v>
      </c>
      <c r="I10" s="42">
        <f>'на выход'!K172</f>
        <v>21.745000000000001</v>
      </c>
      <c r="J10" s="42">
        <f>'на выход'!L172</f>
        <v>19.914999999999999</v>
      </c>
      <c r="K10" s="42">
        <f>'на выход'!M172</f>
        <v>788.875</v>
      </c>
      <c r="L10" s="42">
        <f>'на выход'!N172</f>
        <v>1505.635</v>
      </c>
      <c r="M10" s="42">
        <f>'на выход'!O172</f>
        <v>487.91999999999996</v>
      </c>
      <c r="N10" s="42">
        <f>'на выход'!P172</f>
        <v>20.009999999999998</v>
      </c>
    </row>
    <row r="11" spans="2:20" ht="16.5" customHeight="1">
      <c r="B11" s="41">
        <v>7</v>
      </c>
      <c r="C11" s="42">
        <f>'на выход'!E200</f>
        <v>56.251666666666672</v>
      </c>
      <c r="D11" s="42">
        <f>'на выход'!F200</f>
        <v>69.926666666666662</v>
      </c>
      <c r="E11" s="42">
        <f>'на выход'!G200</f>
        <v>250.79583333333335</v>
      </c>
      <c r="F11" s="42">
        <f>'на выход'!H200</f>
        <v>1883.2799999999997</v>
      </c>
      <c r="G11" s="42">
        <f>'на выход'!I200</f>
        <v>0.62200000000000011</v>
      </c>
      <c r="H11" s="42">
        <f>'на выход'!J200</f>
        <v>11.897500000000001</v>
      </c>
      <c r="I11" s="42">
        <f>'на выход'!K200</f>
        <v>68.375</v>
      </c>
      <c r="J11" s="42">
        <f>'на выход'!L200</f>
        <v>43.782000000000004</v>
      </c>
      <c r="K11" s="42">
        <f>'на выход'!M200</f>
        <v>425.55200000000002</v>
      </c>
      <c r="L11" s="42">
        <f>'на выход'!N200</f>
        <v>787.03700000000003</v>
      </c>
      <c r="M11" s="42">
        <f>'на выход'!O200</f>
        <v>283.18600000000004</v>
      </c>
      <c r="N11" s="42">
        <f>'на выход'!P200</f>
        <v>16.408999999999999</v>
      </c>
    </row>
    <row r="12" spans="2:20" ht="16.5" customHeight="1">
      <c r="B12" s="41">
        <v>8</v>
      </c>
      <c r="C12" s="42">
        <f>'на выход'!E230</f>
        <v>68.387666666666661</v>
      </c>
      <c r="D12" s="42">
        <f>'на выход'!F230</f>
        <v>72.267999999999986</v>
      </c>
      <c r="E12" s="42">
        <f>'на выход'!G230</f>
        <v>293.25799999999998</v>
      </c>
      <c r="F12" s="42">
        <f>'на выход'!H230</f>
        <v>2113.8980000000001</v>
      </c>
      <c r="G12" s="42">
        <f>'на выход'!I230</f>
        <v>1.8140000000000003</v>
      </c>
      <c r="H12" s="42">
        <f>'на выход'!J230</f>
        <v>32.456999999999994</v>
      </c>
      <c r="I12" s="42">
        <f>'на выход'!K230</f>
        <v>39.275999999999996</v>
      </c>
      <c r="J12" s="42">
        <f>'на выход'!L230</f>
        <v>9.2810000000000006</v>
      </c>
      <c r="K12" s="42">
        <f>'на выход'!M230</f>
        <v>747.36799999999994</v>
      </c>
      <c r="L12" s="42">
        <f>'на выход'!N230</f>
        <v>844.65499999999997</v>
      </c>
      <c r="M12" s="42">
        <f>'на выход'!O230</f>
        <v>654.80500000000006</v>
      </c>
      <c r="N12" s="42">
        <f>'на выход'!P230</f>
        <v>17.346</v>
      </c>
    </row>
    <row r="13" spans="2:20" ht="16.5" customHeight="1">
      <c r="B13" s="41">
        <v>9</v>
      </c>
      <c r="C13" s="42">
        <v>51.65</v>
      </c>
      <c r="D13" s="42">
        <f>'на выход'!F262</f>
        <v>48.351666666666659</v>
      </c>
      <c r="E13" s="42">
        <f>'на выход'!G262</f>
        <v>223.83333333333334</v>
      </c>
      <c r="F13" s="42">
        <f>'на выход'!H262</f>
        <v>1593.5</v>
      </c>
      <c r="G13" s="42">
        <f>'на выход'!I262</f>
        <v>0.56800000000000006</v>
      </c>
      <c r="H13" s="42">
        <f>'на выход'!J262</f>
        <v>18.12</v>
      </c>
      <c r="I13" s="42">
        <f>'на выход'!K262</f>
        <v>26.041</v>
      </c>
      <c r="J13" s="42">
        <f>'на выход'!L262</f>
        <v>12.560000000000002</v>
      </c>
      <c r="K13" s="42">
        <f>'на выход'!M262</f>
        <v>928.92000000000007</v>
      </c>
      <c r="L13" s="42">
        <f>'на выход'!N262</f>
        <v>1176.9599999999998</v>
      </c>
      <c r="M13" s="42">
        <f>'на выход'!O262</f>
        <v>327.64</v>
      </c>
      <c r="N13" s="42">
        <f>'на выход'!P262</f>
        <v>13.299999999999999</v>
      </c>
    </row>
    <row r="14" spans="2:20" ht="15.75">
      <c r="B14" s="41">
        <v>10</v>
      </c>
      <c r="C14" s="42">
        <f>'на выход'!E289</f>
        <v>105.11266666666667</v>
      </c>
      <c r="D14" s="42">
        <f>'на выход'!F289</f>
        <v>66.055999999999997</v>
      </c>
      <c r="E14" s="42">
        <f>'на выход'!G289</f>
        <v>272.71000000000004</v>
      </c>
      <c r="F14" s="42">
        <f>'на выход'!H289</f>
        <v>2219.2739999999999</v>
      </c>
      <c r="G14" s="42">
        <f>'на выход'!I289</f>
        <v>0.89400000000000002</v>
      </c>
      <c r="H14" s="42">
        <f>'на выход'!J289</f>
        <v>42.897000000000006</v>
      </c>
      <c r="I14" s="42">
        <f>'на выход'!K289</f>
        <v>23.472999999999999</v>
      </c>
      <c r="J14" s="42">
        <f>'на выход'!L289</f>
        <v>16.475000000000001</v>
      </c>
      <c r="K14" s="42">
        <f>'на выход'!M289</f>
        <v>876.49800000000005</v>
      </c>
      <c r="L14" s="42">
        <f>'на выход'!N289</f>
        <v>1372.1759999999999</v>
      </c>
      <c r="M14" s="42">
        <f>'на выход'!O289</f>
        <v>372.46600000000001</v>
      </c>
      <c r="N14" s="42">
        <f>'на выход'!P289</f>
        <v>17.847999999999999</v>
      </c>
    </row>
    <row r="15" spans="2:20" ht="31.5">
      <c r="B15" s="43" t="s">
        <v>44</v>
      </c>
      <c r="C15" s="44">
        <f>SUM(C5:C14)</f>
        <v>705.08349999999996</v>
      </c>
      <c r="D15" s="44">
        <f t="shared" ref="D15:N15" si="0">SUM(D5:D14)</f>
        <v>705.21758333333332</v>
      </c>
      <c r="E15" s="44">
        <f t="shared" si="0"/>
        <v>2785.1695</v>
      </c>
      <c r="F15" s="44">
        <f t="shared" si="0"/>
        <v>19907.386500000001</v>
      </c>
      <c r="G15" s="44">
        <f t="shared" si="0"/>
        <v>13.066699999999999</v>
      </c>
      <c r="H15" s="44">
        <f t="shared" si="0"/>
        <v>257.76949999999999</v>
      </c>
      <c r="I15" s="44">
        <f t="shared" si="0"/>
        <v>412.90690000000001</v>
      </c>
      <c r="J15" s="44">
        <f t="shared" si="0"/>
        <v>189.48575000000002</v>
      </c>
      <c r="K15" s="44">
        <f t="shared" si="0"/>
        <v>7834.8559999999998</v>
      </c>
      <c r="L15" s="44">
        <f t="shared" si="0"/>
        <v>10297.153999999999</v>
      </c>
      <c r="M15" s="44">
        <f t="shared" si="0"/>
        <v>5100.7840000000006</v>
      </c>
      <c r="N15" s="44">
        <f t="shared" si="0"/>
        <v>173.07125000000002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workbookViewId="0">
      <selection activeCell="F16" sqref="F16"/>
    </sheetView>
  </sheetViews>
  <sheetFormatPr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65" t="s">
        <v>99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5" customHeight="1">
      <c r="J3" s="166" t="s">
        <v>100</v>
      </c>
      <c r="K3" s="166"/>
      <c r="L3" s="166"/>
    </row>
    <row r="4" spans="2:12" ht="16.5" thickBot="1">
      <c r="B4" s="9"/>
    </row>
    <row r="5" spans="2:12" ht="35.25" customHeight="1">
      <c r="B5" s="163" t="s">
        <v>101</v>
      </c>
      <c r="C5" s="163" t="s">
        <v>102</v>
      </c>
      <c r="D5" s="163" t="s">
        <v>103</v>
      </c>
      <c r="E5" s="163" t="s">
        <v>258</v>
      </c>
      <c r="F5" s="163" t="s">
        <v>104</v>
      </c>
      <c r="G5" s="163" t="s">
        <v>133</v>
      </c>
      <c r="H5" s="163" t="s">
        <v>105</v>
      </c>
      <c r="I5" s="163" t="s">
        <v>106</v>
      </c>
      <c r="J5" s="163" t="s">
        <v>105</v>
      </c>
      <c r="K5" s="163" t="s">
        <v>107</v>
      </c>
      <c r="L5" s="163" t="s">
        <v>105</v>
      </c>
    </row>
    <row r="6" spans="2:12" ht="27.75" customHeight="1" thickBot="1">
      <c r="B6" s="164">
        <v>1</v>
      </c>
      <c r="C6" s="164" t="s">
        <v>108</v>
      </c>
      <c r="D6" s="164">
        <v>200</v>
      </c>
      <c r="E6" s="164">
        <v>120</v>
      </c>
      <c r="F6" s="164">
        <v>1200</v>
      </c>
      <c r="G6" s="164">
        <v>1060</v>
      </c>
      <c r="H6" s="164">
        <v>88</v>
      </c>
      <c r="I6" s="164">
        <v>140</v>
      </c>
      <c r="J6" s="164">
        <v>12</v>
      </c>
      <c r="K6" s="164" t="s">
        <v>109</v>
      </c>
      <c r="L6" s="164" t="s">
        <v>109</v>
      </c>
    </row>
    <row r="7" spans="2:12" ht="16.5" customHeight="1" thickBot="1">
      <c r="B7" s="15">
        <v>2</v>
      </c>
      <c r="C7" s="16" t="s">
        <v>110</v>
      </c>
      <c r="D7" s="17">
        <v>20</v>
      </c>
      <c r="E7" s="17">
        <v>12</v>
      </c>
      <c r="F7" s="17">
        <v>120</v>
      </c>
      <c r="G7" s="17">
        <v>120</v>
      </c>
      <c r="H7" s="17">
        <v>100</v>
      </c>
      <c r="I7" s="17"/>
      <c r="J7" s="17" t="s">
        <v>109</v>
      </c>
      <c r="K7" s="17" t="s">
        <v>109</v>
      </c>
      <c r="L7" s="18" t="s">
        <v>109</v>
      </c>
    </row>
    <row r="8" spans="2:12" ht="16.5" customHeight="1" thickBot="1">
      <c r="B8" s="12">
        <v>3</v>
      </c>
      <c r="C8" s="13" t="s">
        <v>111</v>
      </c>
      <c r="D8" s="12">
        <v>50</v>
      </c>
      <c r="E8" s="12">
        <v>30</v>
      </c>
      <c r="F8" s="12">
        <v>300</v>
      </c>
      <c r="G8" s="12">
        <v>300</v>
      </c>
      <c r="H8" s="12">
        <v>100</v>
      </c>
      <c r="I8" s="12" t="s">
        <v>109</v>
      </c>
      <c r="J8" s="12" t="s">
        <v>109</v>
      </c>
      <c r="K8" s="12" t="s">
        <v>109</v>
      </c>
      <c r="L8" s="14" t="s">
        <v>109</v>
      </c>
    </row>
    <row r="9" spans="2:12" ht="16.5" customHeight="1" thickBot="1">
      <c r="B9" s="12">
        <v>4</v>
      </c>
      <c r="C9" s="13" t="s">
        <v>112</v>
      </c>
      <c r="D9" s="12">
        <v>20</v>
      </c>
      <c r="E9" s="12">
        <v>12</v>
      </c>
      <c r="F9" s="12">
        <v>120</v>
      </c>
      <c r="G9" s="12">
        <v>120</v>
      </c>
      <c r="H9" s="12">
        <v>100</v>
      </c>
      <c r="I9" s="12" t="s">
        <v>109</v>
      </c>
      <c r="J9" s="12" t="s">
        <v>109</v>
      </c>
      <c r="K9" s="12" t="s">
        <v>109</v>
      </c>
      <c r="L9" s="14" t="s">
        <v>109</v>
      </c>
    </row>
    <row r="10" spans="2:12" ht="16.5" customHeight="1" thickBot="1">
      <c r="B10" s="12">
        <v>5</v>
      </c>
      <c r="C10" s="13" t="s">
        <v>113</v>
      </c>
      <c r="D10" s="12">
        <v>188</v>
      </c>
      <c r="E10" s="12">
        <v>113</v>
      </c>
      <c r="F10" s="12">
        <v>1128</v>
      </c>
      <c r="G10" s="12">
        <v>1128</v>
      </c>
      <c r="H10" s="12">
        <v>100</v>
      </c>
      <c r="I10" s="12" t="s">
        <v>109</v>
      </c>
      <c r="J10" s="12" t="s">
        <v>109</v>
      </c>
      <c r="K10" s="12" t="s">
        <v>109</v>
      </c>
      <c r="L10" s="14" t="s">
        <v>109</v>
      </c>
    </row>
    <row r="11" spans="2:12" ht="16.5" customHeight="1" thickBot="1">
      <c r="B11" s="12">
        <v>6</v>
      </c>
      <c r="C11" s="13" t="s">
        <v>114</v>
      </c>
      <c r="D11" s="12">
        <v>320</v>
      </c>
      <c r="E11" s="12">
        <v>192</v>
      </c>
      <c r="F11" s="12">
        <v>1920</v>
      </c>
      <c r="G11" s="12">
        <v>1920</v>
      </c>
      <c r="H11" s="12">
        <v>100</v>
      </c>
      <c r="I11" s="12" t="s">
        <v>109</v>
      </c>
      <c r="J11" s="12" t="s">
        <v>109</v>
      </c>
      <c r="K11" s="12" t="s">
        <v>109</v>
      </c>
      <c r="L11" s="14" t="s">
        <v>109</v>
      </c>
    </row>
    <row r="12" spans="2:12" ht="16.5" customHeight="1" thickBot="1">
      <c r="B12" s="12">
        <v>7</v>
      </c>
      <c r="C12" s="13" t="s">
        <v>115</v>
      </c>
      <c r="D12" s="12">
        <v>185</v>
      </c>
      <c r="E12" s="12">
        <v>111</v>
      </c>
      <c r="F12" s="12">
        <v>1110</v>
      </c>
      <c r="G12" s="12">
        <v>1200</v>
      </c>
      <c r="H12" s="12">
        <v>108</v>
      </c>
      <c r="I12" s="12" t="s">
        <v>109</v>
      </c>
      <c r="J12" s="12" t="s">
        <v>109</v>
      </c>
      <c r="K12" s="12">
        <v>90</v>
      </c>
      <c r="L12" s="14">
        <v>8</v>
      </c>
    </row>
    <row r="13" spans="2:12" ht="16.5" customHeight="1" thickBot="1">
      <c r="B13" s="12">
        <v>8</v>
      </c>
      <c r="C13" s="13" t="s">
        <v>116</v>
      </c>
      <c r="D13" s="12">
        <v>20</v>
      </c>
      <c r="E13" s="12">
        <v>12</v>
      </c>
      <c r="F13" s="12">
        <v>120</v>
      </c>
      <c r="G13" s="12">
        <v>120</v>
      </c>
      <c r="H13" s="12">
        <v>100</v>
      </c>
      <c r="I13" s="12" t="s">
        <v>109</v>
      </c>
      <c r="J13" s="12" t="s">
        <v>109</v>
      </c>
      <c r="K13" s="12" t="s">
        <v>109</v>
      </c>
      <c r="L13" s="14" t="s">
        <v>109</v>
      </c>
    </row>
    <row r="14" spans="2:12" ht="16.5" customHeight="1" thickBot="1">
      <c r="B14" s="12">
        <v>9</v>
      </c>
      <c r="C14" s="13" t="s">
        <v>117</v>
      </c>
      <c r="D14" s="12">
        <v>200</v>
      </c>
      <c r="E14" s="12">
        <v>120</v>
      </c>
      <c r="F14" s="12">
        <v>1200</v>
      </c>
      <c r="G14" s="12">
        <v>1200</v>
      </c>
      <c r="H14" s="12">
        <v>100</v>
      </c>
      <c r="I14" s="12" t="s">
        <v>109</v>
      </c>
      <c r="J14" s="12" t="s">
        <v>109</v>
      </c>
      <c r="K14" s="12" t="s">
        <v>109</v>
      </c>
      <c r="L14" s="14" t="s">
        <v>109</v>
      </c>
    </row>
    <row r="15" spans="2:12" ht="16.5" customHeight="1" thickBot="1">
      <c r="B15" s="12">
        <v>10</v>
      </c>
      <c r="C15" s="13" t="s">
        <v>118</v>
      </c>
      <c r="D15" s="12">
        <v>78</v>
      </c>
      <c r="E15" s="12">
        <v>46.8</v>
      </c>
      <c r="F15" s="12">
        <v>468</v>
      </c>
      <c r="G15" s="12">
        <v>468</v>
      </c>
      <c r="H15" s="12">
        <v>100</v>
      </c>
      <c r="I15" s="12" t="s">
        <v>109</v>
      </c>
      <c r="J15" s="12" t="s">
        <v>109</v>
      </c>
      <c r="K15" s="12" t="s">
        <v>109</v>
      </c>
      <c r="L15" s="14" t="s">
        <v>109</v>
      </c>
    </row>
    <row r="16" spans="2:12" ht="16.5" customHeight="1" thickBot="1">
      <c r="B16" s="12">
        <v>11</v>
      </c>
      <c r="C16" s="13" t="s">
        <v>119</v>
      </c>
      <c r="D16" s="12">
        <v>53</v>
      </c>
      <c r="E16" s="12">
        <v>31.8</v>
      </c>
      <c r="F16" s="12">
        <v>318</v>
      </c>
      <c r="G16" s="12">
        <v>318</v>
      </c>
      <c r="H16" s="12">
        <v>100</v>
      </c>
      <c r="I16" s="12" t="s">
        <v>109</v>
      </c>
      <c r="J16" s="12" t="s">
        <v>109</v>
      </c>
      <c r="K16" s="12" t="s">
        <v>109</v>
      </c>
      <c r="L16" s="14" t="s">
        <v>109</v>
      </c>
    </row>
    <row r="17" spans="2:12" ht="16.5" customHeight="1" thickBot="1">
      <c r="B17" s="12">
        <v>12</v>
      </c>
      <c r="C17" s="13" t="s">
        <v>120</v>
      </c>
      <c r="D17" s="12">
        <v>77</v>
      </c>
      <c r="E17" s="12">
        <v>46.2</v>
      </c>
      <c r="F17" s="12">
        <v>462</v>
      </c>
      <c r="G17" s="12">
        <v>300</v>
      </c>
      <c r="H17" s="12">
        <v>65</v>
      </c>
      <c r="I17" s="12">
        <v>162</v>
      </c>
      <c r="J17" s="12">
        <v>35</v>
      </c>
      <c r="K17" s="12" t="s">
        <v>109</v>
      </c>
      <c r="L17" s="14" t="s">
        <v>109</v>
      </c>
    </row>
    <row r="18" spans="2:12" ht="16.5" customHeight="1" thickBot="1">
      <c r="B18" s="12">
        <v>13</v>
      </c>
      <c r="C18" s="13" t="s">
        <v>121</v>
      </c>
      <c r="D18" s="12">
        <v>300</v>
      </c>
      <c r="E18" s="12">
        <v>180</v>
      </c>
      <c r="F18" s="12">
        <v>1800</v>
      </c>
      <c r="G18" s="12">
        <v>1800</v>
      </c>
      <c r="H18" s="12">
        <v>100</v>
      </c>
      <c r="I18" s="12" t="s">
        <v>109</v>
      </c>
      <c r="J18" s="12" t="s">
        <v>109</v>
      </c>
      <c r="K18" s="12" t="s">
        <v>109</v>
      </c>
      <c r="L18" s="14" t="s">
        <v>109</v>
      </c>
    </row>
    <row r="19" spans="2:12" ht="16.5" customHeight="1" thickBot="1">
      <c r="B19" s="12">
        <v>14</v>
      </c>
      <c r="C19" s="13" t="s">
        <v>122</v>
      </c>
      <c r="D19" s="12">
        <v>60</v>
      </c>
      <c r="E19" s="12">
        <v>36</v>
      </c>
      <c r="F19" s="12">
        <v>360</v>
      </c>
      <c r="G19" s="12">
        <v>360</v>
      </c>
      <c r="H19" s="12">
        <v>100</v>
      </c>
      <c r="I19" s="12" t="s">
        <v>109</v>
      </c>
      <c r="J19" s="12" t="s">
        <v>109</v>
      </c>
      <c r="K19" s="12" t="s">
        <v>109</v>
      </c>
      <c r="L19" s="14" t="s">
        <v>109</v>
      </c>
    </row>
    <row r="20" spans="2:12" ht="16.5" customHeight="1" thickBot="1">
      <c r="B20" s="12">
        <v>15</v>
      </c>
      <c r="C20" s="13" t="s">
        <v>123</v>
      </c>
      <c r="D20" s="12">
        <v>11.8</v>
      </c>
      <c r="E20" s="12">
        <v>7.08</v>
      </c>
      <c r="F20" s="12">
        <v>70.8</v>
      </c>
      <c r="G20" s="12">
        <v>64</v>
      </c>
      <c r="H20" s="12">
        <v>90</v>
      </c>
      <c r="I20" s="12">
        <v>6.8</v>
      </c>
      <c r="J20" s="12">
        <v>10</v>
      </c>
      <c r="K20" s="12" t="s">
        <v>109</v>
      </c>
      <c r="L20" s="14" t="s">
        <v>109</v>
      </c>
    </row>
    <row r="21" spans="2:12" ht="16.5" customHeight="1" thickBot="1">
      <c r="B21" s="12">
        <v>16</v>
      </c>
      <c r="C21" s="13" t="s">
        <v>124</v>
      </c>
      <c r="D21" s="12">
        <v>10</v>
      </c>
      <c r="E21" s="12">
        <v>6</v>
      </c>
      <c r="F21" s="12">
        <v>60</v>
      </c>
      <c r="G21" s="12">
        <v>60</v>
      </c>
      <c r="H21" s="12">
        <v>100</v>
      </c>
      <c r="I21" s="12" t="s">
        <v>109</v>
      </c>
      <c r="J21" s="12" t="s">
        <v>109</v>
      </c>
      <c r="K21" s="12" t="s">
        <v>109</v>
      </c>
      <c r="L21" s="14" t="s">
        <v>109</v>
      </c>
    </row>
    <row r="22" spans="2:12" ht="16.5" customHeight="1" thickBot="1">
      <c r="B22" s="12">
        <v>17</v>
      </c>
      <c r="C22" s="13" t="s">
        <v>125</v>
      </c>
      <c r="D22" s="12">
        <v>35</v>
      </c>
      <c r="E22" s="12">
        <v>21</v>
      </c>
      <c r="F22" s="12">
        <v>210</v>
      </c>
      <c r="G22" s="12">
        <v>210</v>
      </c>
      <c r="H22" s="12">
        <v>100</v>
      </c>
      <c r="I22" s="12" t="s">
        <v>109</v>
      </c>
      <c r="J22" s="12" t="s">
        <v>109</v>
      </c>
      <c r="K22" s="12"/>
      <c r="L22" s="14"/>
    </row>
    <row r="23" spans="2:12" ht="16.5" customHeight="1" thickBot="1">
      <c r="B23" s="12">
        <v>18</v>
      </c>
      <c r="C23" s="13" t="s">
        <v>126</v>
      </c>
      <c r="D23" s="12">
        <v>18</v>
      </c>
      <c r="E23" s="12">
        <v>10.8</v>
      </c>
      <c r="F23" s="12">
        <v>108</v>
      </c>
      <c r="G23" s="12">
        <v>108</v>
      </c>
      <c r="H23" s="12">
        <v>100</v>
      </c>
      <c r="I23" s="12" t="s">
        <v>109</v>
      </c>
      <c r="J23" s="12" t="s">
        <v>109</v>
      </c>
      <c r="K23" s="12" t="s">
        <v>109</v>
      </c>
      <c r="L23" s="14" t="s">
        <v>109</v>
      </c>
    </row>
    <row r="24" spans="2:12" ht="16.5" customHeight="1" thickBot="1">
      <c r="B24" s="12">
        <v>19</v>
      </c>
      <c r="C24" s="13" t="s">
        <v>127</v>
      </c>
      <c r="D24" s="12" t="s">
        <v>259</v>
      </c>
      <c r="E24" s="12">
        <v>24</v>
      </c>
      <c r="F24" s="12">
        <v>240</v>
      </c>
      <c r="G24" s="12">
        <v>240</v>
      </c>
      <c r="H24" s="12">
        <v>100</v>
      </c>
      <c r="I24" s="12" t="s">
        <v>109</v>
      </c>
      <c r="J24" s="12" t="s">
        <v>109</v>
      </c>
      <c r="K24" s="12" t="s">
        <v>109</v>
      </c>
      <c r="L24" s="14" t="s">
        <v>109</v>
      </c>
    </row>
    <row r="25" spans="2:12" ht="16.5" customHeight="1" thickBot="1">
      <c r="B25" s="12">
        <v>20</v>
      </c>
      <c r="C25" s="13" t="s">
        <v>128</v>
      </c>
      <c r="D25" s="12">
        <v>45</v>
      </c>
      <c r="E25" s="12">
        <v>27</v>
      </c>
      <c r="F25" s="12">
        <v>270</v>
      </c>
      <c r="G25" s="12">
        <v>240</v>
      </c>
      <c r="H25" s="12">
        <v>100</v>
      </c>
      <c r="I25" s="12" t="s">
        <v>109</v>
      </c>
      <c r="J25" s="12" t="s">
        <v>109</v>
      </c>
      <c r="K25" s="12" t="s">
        <v>109</v>
      </c>
      <c r="L25" s="14" t="s">
        <v>109</v>
      </c>
    </row>
    <row r="26" spans="2:12" ht="16.5" customHeight="1" thickBot="1">
      <c r="B26" s="12">
        <v>21</v>
      </c>
      <c r="C26" s="13" t="s">
        <v>129</v>
      </c>
      <c r="D26" s="12">
        <v>15</v>
      </c>
      <c r="E26" s="12">
        <v>9</v>
      </c>
      <c r="F26" s="12">
        <v>90</v>
      </c>
      <c r="G26" s="12">
        <v>40</v>
      </c>
      <c r="H26" s="12">
        <v>44</v>
      </c>
      <c r="I26" s="12">
        <v>50</v>
      </c>
      <c r="J26" s="12">
        <v>56</v>
      </c>
      <c r="K26" s="12" t="s">
        <v>109</v>
      </c>
      <c r="L26" s="14" t="s">
        <v>109</v>
      </c>
    </row>
    <row r="27" spans="2:12" ht="16.5" customHeight="1" thickBot="1">
      <c r="B27" s="12">
        <v>22</v>
      </c>
      <c r="C27" s="13" t="s">
        <v>130</v>
      </c>
      <c r="D27" s="12">
        <v>0.4</v>
      </c>
      <c r="E27" s="12">
        <v>0.24</v>
      </c>
      <c r="F27" s="12">
        <v>2.4</v>
      </c>
      <c r="G27" s="12">
        <v>2.4</v>
      </c>
      <c r="H27" s="12">
        <v>100</v>
      </c>
      <c r="I27" s="12" t="s">
        <v>109</v>
      </c>
      <c r="J27" s="12" t="s">
        <v>109</v>
      </c>
      <c r="K27" s="12" t="s">
        <v>109</v>
      </c>
      <c r="L27" s="14" t="s">
        <v>109</v>
      </c>
    </row>
    <row r="28" spans="2:12" ht="16.5" customHeight="1" thickBot="1">
      <c r="B28" s="12">
        <v>23</v>
      </c>
      <c r="C28" s="13" t="s">
        <v>131</v>
      </c>
      <c r="D28" s="12">
        <v>2</v>
      </c>
      <c r="E28" s="12">
        <v>1.2</v>
      </c>
      <c r="F28" s="12">
        <v>12</v>
      </c>
      <c r="G28" s="12">
        <v>12</v>
      </c>
      <c r="H28" s="12">
        <v>100</v>
      </c>
      <c r="I28" s="12" t="s">
        <v>109</v>
      </c>
      <c r="J28" s="12" t="s">
        <v>109</v>
      </c>
      <c r="K28" s="12" t="s">
        <v>109</v>
      </c>
      <c r="L28" s="14" t="s">
        <v>109</v>
      </c>
    </row>
    <row r="29" spans="2:12" ht="16.5" customHeight="1" thickBot="1">
      <c r="B29" s="12">
        <v>24</v>
      </c>
      <c r="C29" s="13" t="s">
        <v>132</v>
      </c>
      <c r="D29" s="12">
        <v>7</v>
      </c>
      <c r="E29" s="12">
        <v>4.2</v>
      </c>
      <c r="F29" s="12">
        <v>42</v>
      </c>
      <c r="G29" s="12">
        <v>42</v>
      </c>
      <c r="H29" s="12">
        <v>100</v>
      </c>
      <c r="I29" s="12" t="s">
        <v>109</v>
      </c>
      <c r="J29" s="12" t="s">
        <v>109</v>
      </c>
      <c r="K29" s="12" t="s">
        <v>109</v>
      </c>
      <c r="L29" s="14" t="s">
        <v>109</v>
      </c>
    </row>
    <row r="30" spans="2:12" ht="16.5" customHeight="1" thickBot="1">
      <c r="B30" s="12">
        <v>24</v>
      </c>
      <c r="C30" s="13" t="s">
        <v>132</v>
      </c>
      <c r="D30" s="12">
        <v>3</v>
      </c>
      <c r="E30" s="12">
        <v>1.8</v>
      </c>
      <c r="F30" s="12">
        <v>18</v>
      </c>
      <c r="G30" s="12">
        <v>18</v>
      </c>
      <c r="H30" s="12">
        <v>100</v>
      </c>
      <c r="I30" s="12" t="s">
        <v>109</v>
      </c>
      <c r="J30" s="12" t="s">
        <v>109</v>
      </c>
      <c r="K30" s="12" t="s">
        <v>109</v>
      </c>
      <c r="L30" s="14" t="s">
        <v>109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5" sqref="A5"/>
    </sheetView>
  </sheetViews>
  <sheetFormatPr defaultRowHeight="18.75"/>
  <cols>
    <col min="1" max="1" width="141.7109375" style="32" customWidth="1"/>
    <col min="2" max="16384" width="9.140625" style="32"/>
  </cols>
  <sheetData>
    <row r="1" spans="1:1">
      <c r="A1" s="31" t="s">
        <v>148</v>
      </c>
    </row>
    <row r="2" spans="1:1" s="36" customFormat="1" ht="33">
      <c r="A2" s="35" t="s">
        <v>149</v>
      </c>
    </row>
    <row r="3" spans="1:1" s="36" customFormat="1" ht="33">
      <c r="A3" s="35" t="s">
        <v>150</v>
      </c>
    </row>
    <row r="4" spans="1:1" s="36" customFormat="1" ht="33">
      <c r="A4" s="35" t="s">
        <v>151</v>
      </c>
    </row>
    <row r="5" spans="1:1" s="36" customFormat="1" ht="33">
      <c r="A5" s="35" t="s">
        <v>152</v>
      </c>
    </row>
    <row r="6" spans="1:1" s="36" customFormat="1" ht="33">
      <c r="A6" s="35" t="s">
        <v>153</v>
      </c>
    </row>
    <row r="7" spans="1:1" s="36" customFormat="1" ht="33">
      <c r="A7" s="35" t="s">
        <v>154</v>
      </c>
    </row>
    <row r="8" spans="1:1" s="36" customFormat="1" ht="16.5">
      <c r="A8" s="37" t="s">
        <v>155</v>
      </c>
    </row>
    <row r="9" spans="1:1" s="36" customFormat="1" ht="16.5">
      <c r="A9" s="37" t="s">
        <v>156</v>
      </c>
    </row>
    <row r="10" spans="1:1" s="36" customFormat="1" ht="33">
      <c r="A10" s="38" t="s">
        <v>157</v>
      </c>
    </row>
    <row r="11" spans="1:1">
      <c r="A11" s="34"/>
    </row>
    <row r="12" spans="1:1">
      <c r="A12" s="3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100</vt:lpstr>
      <vt:lpstr>на выход</vt:lpstr>
      <vt:lpstr>сводки БЖУ</vt:lpstr>
      <vt:lpstr>сводки по продуктам</vt:lpstr>
      <vt:lpstr>библиография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2022-03-24T05:32:07Z</cp:lastPrinted>
  <dcterms:created xsi:type="dcterms:W3CDTF">2020-10-25T16:40:18Z</dcterms:created>
  <dcterms:modified xsi:type="dcterms:W3CDTF">2022-04-12T12:32:26Z</dcterms:modified>
</cp:coreProperties>
</file>