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8325" activeTab="1"/>
  </bookViews>
  <sheets>
    <sheet name="титул" sheetId="6" r:id="rId1"/>
    <sheet name="на выход" sheetId="1" r:id="rId2"/>
    <sheet name="сводки БЖУ" sheetId="2" r:id="rId3"/>
    <sheet name="сводки по продуктам" sheetId="5" r:id="rId4"/>
    <sheet name="библиография" sheetId="7" r:id="rId5"/>
    <sheet name="Лист1" sheetId="8" state="hidden" r:id="rId6"/>
  </sheets>
  <definedNames>
    <definedName name="_xlnm.Print_Area" localSheetId="0">титул!$B$122:$D$143</definedName>
  </definedNames>
  <calcPr calcId="124519"/>
</workbook>
</file>

<file path=xl/calcChain.xml><?xml version="1.0" encoding="utf-8"?>
<calcChain xmlns="http://schemas.openxmlformats.org/spreadsheetml/2006/main">
  <c r="J15" i="8"/>
  <c r="I15"/>
  <c r="I14"/>
  <c r="I13"/>
  <c r="H15"/>
  <c r="H14"/>
  <c r="H13"/>
  <c r="G15"/>
  <c r="G14"/>
  <c r="G13"/>
  <c r="G16" s="1"/>
  <c r="F15"/>
  <c r="F16" s="1"/>
  <c r="F14"/>
  <c r="F13"/>
  <c r="E15"/>
  <c r="E14"/>
  <c r="E13"/>
  <c r="D15"/>
  <c r="C15"/>
  <c r="D14"/>
  <c r="C14"/>
  <c r="D13"/>
  <c r="C13"/>
  <c r="J14"/>
  <c r="J13"/>
  <c r="H16" l="1"/>
  <c r="I16"/>
  <c r="J16"/>
  <c r="C16"/>
  <c r="E16"/>
  <c r="D16"/>
  <c r="H8" l="1"/>
  <c r="J7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G5"/>
  <c r="G8" s="1"/>
  <c r="F5"/>
  <c r="F8" s="1"/>
  <c r="E5"/>
  <c r="E8" s="1"/>
  <c r="D5"/>
  <c r="D8" s="1"/>
  <c r="C5"/>
  <c r="C8" s="1"/>
  <c r="D13" i="2" l="1"/>
  <c r="E13"/>
  <c r="G13"/>
  <c r="H13"/>
  <c r="J13"/>
  <c r="L13"/>
  <c r="M13"/>
  <c r="N13"/>
  <c r="F13"/>
  <c r="E11"/>
  <c r="E9"/>
  <c r="D9" l="1"/>
  <c r="H10"/>
  <c r="D10"/>
  <c r="L8"/>
  <c r="H8"/>
  <c r="M8"/>
  <c r="M10"/>
  <c r="G10"/>
  <c r="L14"/>
  <c r="H14"/>
  <c r="I9"/>
  <c r="F9"/>
  <c r="L6"/>
  <c r="J12"/>
  <c r="F12"/>
  <c r="N14"/>
  <c r="M12"/>
  <c r="N8"/>
  <c r="F10"/>
  <c r="D12"/>
  <c r="H12"/>
  <c r="C11"/>
  <c r="L12"/>
  <c r="D14"/>
  <c r="E8"/>
  <c r="N12"/>
  <c r="I11"/>
  <c r="I8"/>
  <c r="N10"/>
  <c r="D8"/>
  <c r="I14"/>
  <c r="I13"/>
  <c r="L10"/>
  <c r="F5"/>
  <c r="G11"/>
  <c r="N11"/>
  <c r="J11"/>
  <c r="F11"/>
  <c r="M11"/>
  <c r="L11"/>
  <c r="H11"/>
  <c r="D11"/>
  <c r="M9"/>
  <c r="N9"/>
  <c r="L9"/>
  <c r="J14"/>
  <c r="F14"/>
  <c r="H9"/>
  <c r="C5"/>
  <c r="E14"/>
  <c r="J10"/>
  <c r="G12"/>
  <c r="N7"/>
  <c r="K14"/>
  <c r="L7"/>
  <c r="D6"/>
  <c r="K12"/>
  <c r="C10"/>
  <c r="M6"/>
  <c r="H6"/>
  <c r="K6"/>
  <c r="J6"/>
  <c r="I6"/>
  <c r="N5"/>
  <c r="M5"/>
  <c r="L5"/>
  <c r="K5"/>
  <c r="J5"/>
  <c r="H5"/>
  <c r="G5"/>
  <c r="E5"/>
  <c r="G14"/>
  <c r="K13"/>
  <c r="C13"/>
  <c r="I12"/>
  <c r="E12"/>
  <c r="C12"/>
  <c r="K9"/>
  <c r="C9"/>
  <c r="J9"/>
  <c r="G9"/>
  <c r="J8"/>
  <c r="F8"/>
  <c r="C14"/>
  <c r="M14"/>
  <c r="K10"/>
  <c r="K8"/>
  <c r="K7"/>
  <c r="K11"/>
  <c r="N6"/>
  <c r="I5"/>
  <c r="G8"/>
  <c r="E10"/>
  <c r="I10"/>
  <c r="E6"/>
  <c r="D5"/>
  <c r="L15" l="1"/>
  <c r="M7"/>
  <c r="M15" s="1"/>
  <c r="J7"/>
  <c r="J15" s="1"/>
  <c r="G6"/>
  <c r="G7"/>
  <c r="H7"/>
  <c r="H15" s="1"/>
  <c r="C6"/>
  <c r="D7"/>
  <c r="D15" s="1"/>
  <c r="R6" s="1"/>
  <c r="R7" s="1"/>
  <c r="F6"/>
  <c r="F7"/>
  <c r="E7"/>
  <c r="E15" s="1"/>
  <c r="S6" s="1"/>
  <c r="S7" s="1"/>
  <c r="I7"/>
  <c r="I15" s="1"/>
  <c r="N15"/>
  <c r="K15"/>
  <c r="G15" l="1"/>
  <c r="F15"/>
  <c r="T6" s="1"/>
  <c r="T7" s="1"/>
  <c r="C7"/>
  <c r="C8" l="1"/>
  <c r="C15" s="1"/>
  <c r="Q6" s="1"/>
  <c r="Q7" s="1"/>
</calcChain>
</file>

<file path=xl/sharedStrings.xml><?xml version="1.0" encoding="utf-8"?>
<sst xmlns="http://schemas.openxmlformats.org/spreadsheetml/2006/main" count="1102" uniqueCount="406">
  <si>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</si>
  <si>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</si>
  <si>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</si>
  <si>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</si>
  <si>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</si>
  <si>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</si>
  <si>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</si>
  <si>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</si>
  <si>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</si>
  <si>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</si>
  <si>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</si>
  <si>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</si>
  <si>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</si>
  <si>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</si>
  <si>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</si>
  <si>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</si>
  <si>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</si>
  <si>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</si>
  <si>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</si>
  <si>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</si>
  <si>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</si>
  <si>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</si>
  <si>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</si>
  <si>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</si>
  <si>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</si>
  <si>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</si>
  <si>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</si>
  <si>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</si>
  <si>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</si>
  <si>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Макароны с сыром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</si>
  <si>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</si>
  <si>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</si>
  <si>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</si>
  <si>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</si>
  <si>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</si>
  <si>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</si>
  <si>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</si>
  <si>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</si>
  <si>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</si>
  <si>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</si>
  <si>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</si>
  <si>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</si>
  <si>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</si>
  <si>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</si>
  <si>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</si>
  <si>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</si>
  <si>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</si>
  <si>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</si>
  <si>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</si>
  <si>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</si>
  <si>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Суп картофельный с горохом</t>
  </si>
  <si>
    <t>Компот из свежих плодов (яблок)</t>
  </si>
  <si>
    <t xml:space="preserve">Омлет натуральный </t>
  </si>
  <si>
    <t>Пюре картофельное</t>
  </si>
  <si>
    <t>Каша гречневая рассыпчатая</t>
  </si>
  <si>
    <t>Наггетсы куриные</t>
  </si>
  <si>
    <t>Кисель ягодный</t>
  </si>
  <si>
    <t>Среднее по группе:</t>
  </si>
  <si>
    <t>Какао с молоком</t>
  </si>
  <si>
    <t>376 [4]</t>
  </si>
  <si>
    <t>102 [4]</t>
  </si>
  <si>
    <t>Компот из фруктов и ягод с/м</t>
  </si>
  <si>
    <t>ТТК 3.3</t>
  </si>
  <si>
    <t>349 [4]</t>
  </si>
  <si>
    <t>Компот из смеси сухофруктов</t>
  </si>
  <si>
    <t>ТТК 2.18</t>
  </si>
  <si>
    <t>416 [5]</t>
  </si>
  <si>
    <t>54-3г-2020 [2]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</si>
  <si>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</si>
  <si>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</si>
  <si>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</si>
  <si>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</si>
  <si>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</si>
  <si>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</si>
  <si>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</si>
  <si>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</si>
  <si>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</si>
  <si>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</si>
  <si>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</si>
  <si>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</si>
  <si>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</si>
  <si>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</si>
  <si>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</si>
  <si>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</si>
  <si>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</si>
  <si>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</si>
  <si>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</si>
  <si>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</si>
  <si>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</si>
  <si>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</si>
  <si>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</si>
  <si>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</si>
  <si>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</si>
  <si>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</si>
  <si>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</si>
  <si>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</si>
  <si>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</si>
  <si>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</si>
  <si>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</si>
  <si>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</si>
  <si>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</si>
  <si>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</si>
  <si>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</si>
  <si>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</si>
  <si>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</si>
  <si>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</si>
  <si>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</si>
  <si>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для муниципальных общеобразовательных учреждений </t>
  </si>
  <si>
    <t xml:space="preserve"> ___________________ Д.С. Семикопенко </t>
  </si>
  <si>
    <t>Среднесуточная норма 60% (завтрак, обед, полдник)</t>
  </si>
  <si>
    <t>Среднее значение по группе:</t>
  </si>
  <si>
    <t>378 [5]</t>
  </si>
  <si>
    <t>ТТК 2.3</t>
  </si>
  <si>
    <t>ТТК 3.5</t>
  </si>
  <si>
    <t>ТТК 2.1</t>
  </si>
  <si>
    <t>ТТК 2.8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</si>
  <si>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</si>
  <si>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</si>
  <si>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</si>
  <si>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</si>
  <si>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</si>
  <si>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</si>
  <si>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</si>
  <si>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</si>
  <si>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</si>
  <si>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</si>
  <si>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Чай каркаде</t>
  </si>
  <si>
    <t>Солянка "Школьная"</t>
  </si>
  <si>
    <t>ТТК 3.8</t>
  </si>
  <si>
    <t>Кукуруза консервированная</t>
  </si>
  <si>
    <t>200/15/7</t>
  </si>
  <si>
    <t>200 /15/7</t>
  </si>
  <si>
    <t>200 /15</t>
  </si>
  <si>
    <t>ТТК  5.43</t>
  </si>
  <si>
    <t>Директор  ООО «Фабрика Социального питания»</t>
  </si>
  <si>
    <t>г. Белгорода для возраста обучающихся 7-11 лет</t>
  </si>
  <si>
    <t>"______"________________________2022</t>
  </si>
  <si>
    <t>"______"______________________2022</t>
  </si>
  <si>
    <t xml:space="preserve">для муниципального бюджетного общеобразовательного учреждения </t>
  </si>
  <si>
    <t xml:space="preserve">"Средняя общеобразовательная школа №49 </t>
  </si>
  <si>
    <t xml:space="preserve">с углубленным изучением отдельных предметов" </t>
  </si>
  <si>
    <t>Директор МБОУ СОШ №3 г.Шебекино</t>
  </si>
  <si>
    <t>_____________________ Д.В. Груздев</t>
  </si>
  <si>
    <t>г. Шебекино для возраста обучающихся 7-11 лет</t>
  </si>
  <si>
    <t xml:space="preserve">"Средняя общеобразовательная школа №3" </t>
  </si>
  <si>
    <t>ТТК 6.10</t>
  </si>
  <si>
    <t>ТТК 3.11</t>
  </si>
  <si>
    <t>ТТК 3.9</t>
  </si>
  <si>
    <t>101 [4]</t>
  </si>
  <si>
    <t>Котлеты мясные</t>
  </si>
  <si>
    <t>ТТК 3.10</t>
  </si>
  <si>
    <t>Огурец соленый</t>
  </si>
  <si>
    <t>ТТК 4.8</t>
  </si>
  <si>
    <t>Кнели мясные с соусом</t>
  </si>
  <si>
    <t>Рыба тушеная с овощами (минтай)</t>
  </si>
  <si>
    <t>ТТК 4.16</t>
  </si>
  <si>
    <t>Суп картофельный с мясными фрикадельками</t>
  </si>
  <si>
    <t>Поджарка из свинины</t>
  </si>
  <si>
    <t>Директор МБОУ СОШ №13</t>
  </si>
  <si>
    <t>"Средняя общеобразовательная школа №13"</t>
  </si>
  <si>
    <t>_____________________ Э.Ю. Дегтярева</t>
  </si>
  <si>
    <t>Масло сливочное (порциями)</t>
  </si>
  <si>
    <t>Свекольник</t>
  </si>
  <si>
    <t>ТТК 4.5</t>
  </si>
  <si>
    <t>Рассольник Петербургский с перловой крупой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</si>
  <si>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</si>
  <si>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</si>
  <si>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</si>
  <si>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</si>
  <si>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</si>
  <si>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</si>
  <si>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</si>
  <si>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</si>
  <si>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</si>
  <si>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</si>
  <si>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</si>
  <si>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</si>
  <si>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</si>
  <si>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</si>
  <si>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</si>
  <si>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</si>
  <si>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</si>
  <si>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</si>
  <si>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</si>
  <si>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</si>
  <si>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Согласовано:</t>
  </si>
  <si>
    <t>Руководитель управления образования администрации Яковлевского городского округа</t>
  </si>
  <si>
    <t xml:space="preserve">_____________________ Т.А.Золоторева </t>
  </si>
  <si>
    <t xml:space="preserve"> для возраста обучающихся 7-11 лет</t>
  </si>
  <si>
    <t xml:space="preserve">Яковлевского городского  округа </t>
  </si>
  <si>
    <t xml:space="preserve">Суп томатный с фасолью </t>
  </si>
  <si>
    <t>251 [4]</t>
  </si>
  <si>
    <t>Суп катрофельный с пельменями</t>
  </si>
  <si>
    <t>ТТК 5.11</t>
  </si>
  <si>
    <t>Макаронные изделия отварные</t>
  </si>
  <si>
    <t>ТТК 5.12</t>
  </si>
  <si>
    <t>Каша рисовая рассыпчатая</t>
  </si>
  <si>
    <t>Помидор соленый</t>
  </si>
  <si>
    <t xml:space="preserve">Шницель куриный </t>
  </si>
  <si>
    <t>Пельмени отварные с маслом сливочным</t>
  </si>
  <si>
    <t>ТТК 5.22</t>
  </si>
  <si>
    <t>88 [4]</t>
  </si>
  <si>
    <t>200 /10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</si>
  <si>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</si>
  <si>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</si>
  <si>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</si>
  <si>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</si>
  <si>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</si>
  <si>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</si>
  <si>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</si>
  <si>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</si>
  <si>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</si>
  <si>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</si>
  <si>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</si>
  <si>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</si>
  <si>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</si>
  <si>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Директор</t>
  </si>
  <si>
    <t xml:space="preserve">_____________________  </t>
  </si>
  <si>
    <t>ТТК 3.7</t>
  </si>
  <si>
    <t>ТТК 3.6</t>
  </si>
  <si>
    <t>Суп картофельный с рисовой крупой</t>
  </si>
  <si>
    <t>Каша перловая  рассыпчатая</t>
  </si>
  <si>
    <t>Гречка по-купечески</t>
  </si>
  <si>
    <t>ТТК 5.5</t>
  </si>
  <si>
    <t>ТТК 7.9</t>
  </si>
  <si>
    <t>ТТК 2.19</t>
  </si>
  <si>
    <t>ТТК 7.7</t>
  </si>
  <si>
    <t>Чай с сахаром и лимоном</t>
  </si>
  <si>
    <t>Среднее значение по подгруппе:</t>
  </si>
  <si>
    <t>Суп с крупой и томатом(пшеничной)</t>
  </si>
  <si>
    <t>ТТК 4.10</t>
  </si>
  <si>
    <t>ТТК 5.9</t>
  </si>
  <si>
    <t>Зразы "Солнышко"</t>
  </si>
  <si>
    <t>Цыплята (бедро н/к) запеченные</t>
  </si>
  <si>
    <t>ТТК 5.44</t>
  </si>
  <si>
    <t>Каша пшенная рассыпчатая</t>
  </si>
  <si>
    <t>Овощной гарнир</t>
  </si>
  <si>
    <t>ТТК 7.13</t>
  </si>
  <si>
    <t>Салат из свеклы с соленым огурцом</t>
  </si>
  <si>
    <t>ТТК 3.28</t>
  </si>
  <si>
    <t>Борщ с капустой и картофелем со сметаной</t>
  </si>
  <si>
    <t>Суп из овощей с  гренками (из пшеничного хлеба)</t>
  </si>
  <si>
    <t>81[4]</t>
  </si>
  <si>
    <t>ТТК 4.6</t>
  </si>
  <si>
    <t>ТТК 5.35</t>
  </si>
  <si>
    <t>Котлеты рыбные  из минтая</t>
  </si>
  <si>
    <t>Оладьи с повидлом</t>
  </si>
  <si>
    <t>ТТК 7.3</t>
  </si>
  <si>
    <t>Суфле куриное, запеченое со сметаной</t>
  </si>
  <si>
    <t>ТТК 5.7</t>
  </si>
  <si>
    <t>ТТК 3.31</t>
  </si>
  <si>
    <t>Салат из белокочанной капусты с морковью</t>
  </si>
  <si>
    <t>ТТК 4.3</t>
  </si>
  <si>
    <t>Паста с мясным соусом</t>
  </si>
  <si>
    <t>ТТК 5.26</t>
  </si>
  <si>
    <t xml:space="preserve">Каша пшеничная рассыпчатая </t>
  </si>
  <si>
    <t>ТТК 7.8</t>
  </si>
  <si>
    <t>102[4]</t>
  </si>
  <si>
    <t>ТТК 2.4</t>
  </si>
  <si>
    <t>Запеканка творожно-рисовая, со сгущеным молоком</t>
  </si>
  <si>
    <t>Масло шоколадное (порциями)</t>
  </si>
  <si>
    <t>Икра овощная(кабачковая)</t>
  </si>
  <si>
    <t>ТТК 4.4</t>
  </si>
  <si>
    <t>Суп с крупой и томатом(пшеной)</t>
  </si>
  <si>
    <t>ТТК 5.16</t>
  </si>
  <si>
    <t>Каша  гречневая рассыпчатая</t>
  </si>
  <si>
    <t>ТТК 3.32</t>
  </si>
  <si>
    <t>ТТК 4.18</t>
  </si>
  <si>
    <t>Плов из свинины</t>
  </si>
  <si>
    <t>ТТК 5.47</t>
  </si>
  <si>
    <t>ТТК 6.7</t>
  </si>
  <si>
    <t>ТТК3.15</t>
  </si>
  <si>
    <t>ТТК 3.15</t>
  </si>
  <si>
    <t>Биточки с овощами</t>
  </si>
  <si>
    <t>ТТК  5.2</t>
  </si>
  <si>
    <t>Каша жидкая молочная манная с сахаром</t>
  </si>
  <si>
    <t>ТТК 3.24</t>
  </si>
  <si>
    <t>Средниее значение по подгруппе:</t>
  </si>
  <si>
    <t>Суп лапша по-домашнему</t>
  </si>
  <si>
    <t>ТТК 4.11</t>
  </si>
  <si>
    <t>Колобки мясные с сыром</t>
  </si>
  <si>
    <t>ТТК 5.14</t>
  </si>
  <si>
    <t>Чахохбили</t>
  </si>
  <si>
    <t>ТТК 5.46</t>
  </si>
  <si>
    <t>ТТК 6.3</t>
  </si>
  <si>
    <t>Салат из соленых огурцов с луком</t>
  </si>
  <si>
    <t>Среднее по подгруппе:</t>
  </si>
  <si>
    <t>ТТК 4.9</t>
  </si>
  <si>
    <t>Суп картофельный с гречневой крупой</t>
  </si>
  <si>
    <t>Тефтели мясные с рисом, с соусом</t>
  </si>
  <si>
    <t>ТТК 5.38</t>
  </si>
  <si>
    <t>Рагу из овощей</t>
  </si>
  <si>
    <t>ТТК 6.12</t>
  </si>
  <si>
    <t>ТТК 3.29</t>
  </si>
  <si>
    <t>Щи из свежей капусты и картофелем со сметаной</t>
  </si>
  <si>
    <t>Суп с крупой и томатом(перловой)</t>
  </si>
  <si>
    <t>Фиш -кейк(минтай)</t>
  </si>
  <si>
    <t>Рыба, запеченная с яйцом</t>
  </si>
  <si>
    <t>ТТК 5.41</t>
  </si>
  <si>
    <t>ТТК5.34</t>
  </si>
  <si>
    <t>173[4]</t>
  </si>
  <si>
    <t>339[5]</t>
  </si>
  <si>
    <t>432[5]</t>
  </si>
  <si>
    <t>416[5]</t>
  </si>
  <si>
    <t>378 [1]</t>
  </si>
  <si>
    <t>13[5]</t>
  </si>
  <si>
    <t>14[5]</t>
  </si>
  <si>
    <t>265[4]</t>
  </si>
  <si>
    <t>181[4]</t>
  </si>
  <si>
    <t>223[4]</t>
  </si>
  <si>
    <t>ТТК 3.12</t>
  </si>
  <si>
    <t>20[5]</t>
  </si>
  <si>
    <t>88[5]</t>
  </si>
  <si>
    <t xml:space="preserve">Сдобное булочное изделие пром. производства </t>
  </si>
  <si>
    <t>Кукуруза консервированная/</t>
  </si>
  <si>
    <t>Огурец свежий или</t>
  </si>
  <si>
    <t>ТТК 3.30</t>
  </si>
  <si>
    <t>Помидор свежий или</t>
  </si>
  <si>
    <t>Помидор солёный/</t>
  </si>
  <si>
    <t>Огурец соленый/</t>
  </si>
  <si>
    <t>Салат картофельный с морковью и кукурузой/</t>
  </si>
  <si>
    <t>Салат из свежих огурцов или</t>
  </si>
  <si>
    <t>Икра овощная(кабачковая)/</t>
  </si>
  <si>
    <t>Салат из свжих помидоров с луком или</t>
  </si>
  <si>
    <t>Огурец солёный или</t>
  </si>
  <si>
    <t>Огурец свежий/</t>
  </si>
  <si>
    <t>Салат из капусты белокочанной с огурцом или</t>
  </si>
  <si>
    <t>Салат из капусты белокочанной с морковью/</t>
  </si>
  <si>
    <t>Салат из помидоров с сыром или</t>
  </si>
  <si>
    <t>Салат из цветной капусты и соленого огурца/</t>
  </si>
  <si>
    <t>Салат из запеченой свеклы/</t>
  </si>
  <si>
    <t>Салат из фасоли, кукурузы и сухариков/</t>
  </si>
  <si>
    <t>54-1о-2020 [2]</t>
  </si>
  <si>
    <t>Йогурт фруктовый</t>
  </si>
  <si>
    <t>Фрукты (порц.)</t>
  </si>
  <si>
    <t>Вареники отварные с картофелем из п/ф со сметаной</t>
  </si>
  <si>
    <t>ТТК 5.24</t>
  </si>
  <si>
    <t>Омлет паровой с мясом</t>
  </si>
  <si>
    <t>14[4]</t>
  </si>
  <si>
    <t xml:space="preserve">Салат из цветной капусты и соленого огурца </t>
  </si>
  <si>
    <t>Драники картофельные со сметаной</t>
  </si>
  <si>
    <t>Блинчики с начинкой из п/ф</t>
  </si>
  <si>
    <t>ТТК 2.20</t>
  </si>
  <si>
    <t>Картофель по-деревенски</t>
  </si>
  <si>
    <t>ТТК 6.4</t>
  </si>
  <si>
    <t>Огурец солёный</t>
  </si>
  <si>
    <t>Сыр (порциями)</t>
  </si>
  <si>
    <t>7[4]</t>
  </si>
  <si>
    <t>Чай "Каркаде"</t>
  </si>
  <si>
    <t>ТТК 3.34</t>
  </si>
  <si>
    <t>Буженина из свинины(порциями)/</t>
  </si>
  <si>
    <t>Оладьи со сметанным соусом или</t>
  </si>
  <si>
    <t>378[1]</t>
  </si>
  <si>
    <t>Капуста цветная запеченная</t>
  </si>
  <si>
    <t>Каша жидкая молочная рисовая с сахаром</t>
  </si>
  <si>
    <t>182[4]</t>
  </si>
  <si>
    <t>Котлеты морковные с творогом, со сметанным соусом</t>
  </si>
  <si>
    <t>ТТК 2.12</t>
  </si>
  <si>
    <t>159[4]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</si>
  <si>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12 лет и старше</t>
    </r>
  </si>
  <si>
    <r>
      <t>Возрастная категория:</t>
    </r>
    <r>
      <rPr>
        <sz val="12"/>
        <color theme="1"/>
        <rFont val="Times New Roman"/>
        <family val="1"/>
        <charset val="204"/>
      </rPr>
      <t>с 12 лет и старше</t>
    </r>
  </si>
  <si>
    <t>1шт./ (40)</t>
  </si>
  <si>
    <t>100 /15</t>
  </si>
  <si>
    <t>100 /180</t>
  </si>
  <si>
    <t>250 / 20</t>
  </si>
  <si>
    <t>180 /30</t>
  </si>
  <si>
    <t>250 /10</t>
  </si>
  <si>
    <t>250 /15</t>
  </si>
  <si>
    <t>100 /30</t>
  </si>
  <si>
    <t>100 /20</t>
  </si>
  <si>
    <t xml:space="preserve">100 /180 </t>
  </si>
  <si>
    <t>100/ 180</t>
  </si>
  <si>
    <t>280 / 5</t>
  </si>
  <si>
    <t>200 /5</t>
  </si>
  <si>
    <t>250 /25</t>
  </si>
  <si>
    <t>Сэндвич Школьный (с соленым огурцом)</t>
  </si>
  <si>
    <t>Каша вязкая молочная из овсяных хлопьев "Геркулес" с сахаром</t>
  </si>
  <si>
    <t>ТТК 5.29</t>
  </si>
  <si>
    <t>Плов по-Арабски</t>
  </si>
  <si>
    <t>200/ 10</t>
  </si>
  <si>
    <t>Конд. изделие пром. производства</t>
  </si>
  <si>
    <t>Молоко</t>
  </si>
  <si>
    <t>Каша пшенная рассыпчатая с овощами тушеными в соусе</t>
  </si>
  <si>
    <t>Молочный коктейль пром.производства</t>
  </si>
  <si>
    <t>* При приготовлении блюд используются овощи и фрукты урожая 2022-2023гг. После 1  марта допускается использовать только после термической обработки.</t>
  </si>
  <si>
    <t>Руководитель управления образования администрации Шебекинского городского округа</t>
  </si>
  <si>
    <t>_____________________ Н.В. Ивантеева</t>
  </si>
  <si>
    <t>Шебекинского городского округа</t>
  </si>
  <si>
    <t>"_____" _________________ 2022 г.</t>
  </si>
  <si>
    <t>Руководитель управления образования  г. Белгорода</t>
  </si>
  <si>
    <t xml:space="preserve">_____________________ И.А. Гричаникова </t>
  </si>
  <si>
    <t>для возраста обучающихся с 12 лет и старше</t>
  </si>
  <si>
    <t xml:space="preserve"> для возраста обучающихся с 12 лет и старше</t>
  </si>
  <si>
    <t>Директор  ООО «Фабрика Социального питания 1»</t>
  </si>
  <si>
    <t>Примерное десятидневное вариативное меню</t>
  </si>
  <si>
    <t>Директор МБОУ СОШ №3 г. Шебекино</t>
  </si>
  <si>
    <t>Примерное десятидневное вариативное менюменю</t>
  </si>
  <si>
    <t xml:space="preserve">для муниципального общеобразовательного учреждения </t>
  </si>
  <si>
    <t>" Средняя общеобразовательная школа №3"</t>
  </si>
  <si>
    <t xml:space="preserve"> г. Шебекино для возраста обучающихся с 12 лет и старше</t>
  </si>
  <si>
    <t>Конд. изделие пром. Производства</t>
  </si>
  <si>
    <t>Пудинг молочный/</t>
  </si>
  <si>
    <t>_____________________  Э.Ю. Дегтярёва</t>
  </si>
  <si>
    <t>г.Старый Оскол и Старооскольского городского округа</t>
  </si>
  <si>
    <t xml:space="preserve"> для возраста обучающихся с  12 лет и старше</t>
  </si>
  <si>
    <t>2022-2023г.г.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</si>
</sst>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2" fontId="5" fillId="0" borderId="0" xfId="0" applyNumberFormat="1" applyFont="1"/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/>
    <xf numFmtId="2" fontId="1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16" fillId="2" borderId="0" xfId="0" applyNumberFormat="1" applyFont="1" applyFill="1"/>
    <xf numFmtId="2" fontId="2" fillId="0" borderId="0" xfId="0" applyNumberFormat="1" applyFont="1" applyAlignment="1">
      <alignment vertical="center"/>
    </xf>
    <xf numFmtId="2" fontId="15" fillId="2" borderId="0" xfId="0" applyNumberFormat="1" applyFont="1" applyFill="1"/>
    <xf numFmtId="1" fontId="16" fillId="2" borderId="0" xfId="0" applyNumberFormat="1" applyFont="1" applyFill="1"/>
    <xf numFmtId="2" fontId="16" fillId="2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top" wrapText="1"/>
    </xf>
    <xf numFmtId="1" fontId="15" fillId="2" borderId="0" xfId="0" applyNumberFormat="1" applyFont="1" applyFill="1" applyBorder="1" applyAlignment="1">
      <alignment horizontal="center" vertical="top" wrapText="1"/>
    </xf>
    <xf numFmtId="2" fontId="15" fillId="2" borderId="0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left" vertical="center" wrapText="1"/>
    </xf>
    <xf numFmtId="1" fontId="15" fillId="2" borderId="15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1"/>
  <sheetViews>
    <sheetView view="pageBreakPreview" topLeftCell="A120" zoomScale="60" workbookViewId="0">
      <selection activeCell="B136" sqref="B136:D136"/>
    </sheetView>
  </sheetViews>
  <sheetFormatPr defaultRowHeight="15"/>
  <cols>
    <col min="2" max="2" width="61.5703125" customWidth="1"/>
    <col min="3" max="3" width="32.7109375" customWidth="1"/>
    <col min="4" max="4" width="61.85546875" customWidth="1"/>
  </cols>
  <sheetData>
    <row r="1" spans="2:4" s="20" customFormat="1" ht="24" hidden="1" customHeight="1">
      <c r="B1" s="13" t="s">
        <v>185</v>
      </c>
      <c r="C1" s="16"/>
      <c r="D1" s="13" t="s">
        <v>105</v>
      </c>
    </row>
    <row r="2" spans="2:4" s="20" customFormat="1" ht="54" hidden="1" customHeight="1">
      <c r="B2" s="14" t="s">
        <v>186</v>
      </c>
      <c r="C2" s="16"/>
      <c r="D2" s="17" t="s">
        <v>134</v>
      </c>
    </row>
    <row r="3" spans="2:4" s="19" customFormat="1" ht="45" hidden="1" customHeight="1">
      <c r="B3" s="14" t="s">
        <v>187</v>
      </c>
      <c r="C3" s="18"/>
      <c r="D3" s="17" t="s">
        <v>108</v>
      </c>
    </row>
    <row r="4" spans="2:4" s="19" customFormat="1" ht="28.5" hidden="1" customHeight="1">
      <c r="B4" s="17" t="s">
        <v>137</v>
      </c>
      <c r="C4" s="18"/>
      <c r="D4" s="17"/>
    </row>
    <row r="5" spans="2:4" s="19" customFormat="1" ht="34.5" hidden="1" customHeight="1">
      <c r="B5" s="36"/>
      <c r="C5" s="18"/>
    </row>
    <row r="6" spans="2:4" s="20" customFormat="1" ht="20.100000000000001" hidden="1" customHeight="1">
      <c r="C6" s="16"/>
      <c r="D6" s="15"/>
    </row>
    <row r="7" spans="2:4" s="20" customFormat="1" ht="10.5" hidden="1" customHeight="1">
      <c r="C7" s="16"/>
      <c r="D7" s="15"/>
    </row>
    <row r="8" spans="2:4" s="20" customFormat="1" ht="33.75" hidden="1" customHeight="1">
      <c r="B8" s="112" t="s">
        <v>106</v>
      </c>
      <c r="C8" s="112"/>
      <c r="D8" s="112"/>
    </row>
    <row r="9" spans="2:4" s="20" customFormat="1" ht="24" hidden="1" customHeight="1">
      <c r="B9" s="112" t="s">
        <v>107</v>
      </c>
      <c r="C9" s="112"/>
      <c r="D9" s="112"/>
    </row>
    <row r="10" spans="2:4" s="20" customFormat="1" ht="31.5" hidden="1" customHeight="1">
      <c r="B10" s="112" t="s">
        <v>189</v>
      </c>
      <c r="C10" s="112"/>
      <c r="D10" s="112"/>
    </row>
    <row r="11" spans="2:4" s="20" customFormat="1" ht="29.25" hidden="1" customHeight="1">
      <c r="B11" s="112" t="s">
        <v>188</v>
      </c>
      <c r="C11" s="112"/>
      <c r="D11" s="112"/>
    </row>
    <row r="12" spans="2:4" s="20" customFormat="1" ht="24.95" customHeight="1">
      <c r="B12" s="112"/>
      <c r="C12" s="112"/>
      <c r="D12" s="112"/>
    </row>
    <row r="13" spans="2:4" s="36" customFormat="1" ht="24" customHeight="1">
      <c r="B13" s="112"/>
      <c r="C13" s="112"/>
      <c r="D13" s="112"/>
    </row>
    <row r="14" spans="2:4" s="36" customFormat="1" ht="54" customHeight="1">
      <c r="B14" s="13" t="s">
        <v>104</v>
      </c>
      <c r="C14" s="16"/>
      <c r="D14" s="13" t="s">
        <v>105</v>
      </c>
    </row>
    <row r="15" spans="2:4" s="19" customFormat="1" ht="43.5" customHeight="1">
      <c r="B15" s="17" t="s">
        <v>385</v>
      </c>
      <c r="C15" s="103"/>
      <c r="D15" s="17" t="s">
        <v>393</v>
      </c>
    </row>
    <row r="16" spans="2:4" s="19" customFormat="1" ht="45.75" customHeight="1">
      <c r="B16" s="104" t="s">
        <v>386</v>
      </c>
      <c r="C16" s="103"/>
      <c r="D16" s="17" t="s">
        <v>108</v>
      </c>
    </row>
    <row r="17" spans="2:4" s="19" customFormat="1" ht="34.5" customHeight="1">
      <c r="B17" s="36" t="s">
        <v>137</v>
      </c>
      <c r="C17" s="18"/>
      <c r="D17" s="17" t="s">
        <v>137</v>
      </c>
    </row>
    <row r="18" spans="2:4" s="36" customFormat="1" ht="20.100000000000001" customHeight="1">
      <c r="C18" s="16"/>
      <c r="D18" s="15"/>
    </row>
    <row r="19" spans="2:4" s="36" customFormat="1" ht="10.5" customHeight="1">
      <c r="C19" s="16"/>
      <c r="D19" s="15"/>
    </row>
    <row r="20" spans="2:4" s="36" customFormat="1" ht="24" customHeight="1">
      <c r="C20" s="16"/>
      <c r="D20" s="15"/>
    </row>
    <row r="21" spans="2:4" s="36" customFormat="1" ht="31.5" customHeight="1">
      <c r="B21" s="112" t="s">
        <v>106</v>
      </c>
      <c r="C21" s="112"/>
      <c r="D21" s="112"/>
    </row>
    <row r="22" spans="2:4" s="36" customFormat="1" ht="29.25" customHeight="1">
      <c r="B22" s="112" t="s">
        <v>107</v>
      </c>
      <c r="C22" s="112"/>
      <c r="D22" s="112"/>
    </row>
    <row r="23" spans="2:4" s="20" customFormat="1" ht="24.95" customHeight="1">
      <c r="B23" s="112" t="s">
        <v>387</v>
      </c>
      <c r="C23" s="112"/>
      <c r="D23" s="112"/>
    </row>
    <row r="24" spans="2:4" s="20" customFormat="1" ht="24.75" customHeight="1">
      <c r="B24" s="113" t="s">
        <v>391</v>
      </c>
      <c r="C24" s="113"/>
      <c r="D24" s="113"/>
    </row>
    <row r="26" spans="2:4" s="20" customFormat="1" ht="15" customHeight="1">
      <c r="B26" s="13"/>
      <c r="C26" s="16"/>
      <c r="D26" s="13"/>
    </row>
    <row r="27" spans="2:4" s="20" customFormat="1" ht="12" customHeight="1">
      <c r="B27" s="14"/>
      <c r="C27" s="16"/>
      <c r="D27" s="13"/>
    </row>
    <row r="28" spans="2:4" s="19" customFormat="1" ht="42.75" customHeight="1">
      <c r="B28" s="14"/>
      <c r="C28" s="18"/>
      <c r="D28" s="17"/>
    </row>
    <row r="29" spans="2:4" s="19" customFormat="1" ht="33" customHeight="1">
      <c r="B29" s="14"/>
      <c r="C29" s="18"/>
      <c r="D29" s="17"/>
    </row>
    <row r="30" spans="2:4" s="35" customFormat="1" ht="22.5" customHeight="1">
      <c r="B30" s="17"/>
      <c r="C30" s="18"/>
    </row>
    <row r="31" spans="2:4" s="20" customFormat="1" ht="20.100000000000001" customHeight="1">
      <c r="C31" s="16"/>
      <c r="D31" s="15"/>
    </row>
    <row r="32" spans="2:4" s="20" customFormat="1" ht="10.5" customHeight="1">
      <c r="C32" s="16"/>
      <c r="D32" s="15"/>
    </row>
    <row r="33" spans="2:4" s="20" customFormat="1" ht="36.75" customHeight="1">
      <c r="C33" s="16"/>
      <c r="D33" s="15"/>
    </row>
    <row r="34" spans="2:4" s="20" customFormat="1" ht="24" customHeight="1">
      <c r="C34" s="16"/>
      <c r="D34" s="15"/>
    </row>
    <row r="35" spans="2:4" s="20" customFormat="1" ht="42.75" customHeight="1">
      <c r="B35" s="14"/>
      <c r="C35" s="13"/>
      <c r="D35" s="15"/>
    </row>
    <row r="36" spans="2:4" s="20" customFormat="1" ht="29.25" customHeight="1">
      <c r="B36" s="12"/>
    </row>
    <row r="37" spans="2:4" s="20" customFormat="1" ht="24.95" hidden="1" customHeight="1">
      <c r="B37" s="112" t="s">
        <v>106</v>
      </c>
      <c r="C37" s="112"/>
      <c r="D37" s="112"/>
    </row>
    <row r="38" spans="2:4" s="20" customFormat="1" ht="24.95" hidden="1" customHeight="1">
      <c r="B38" s="112" t="s">
        <v>138</v>
      </c>
      <c r="C38" s="112"/>
      <c r="D38" s="112"/>
    </row>
    <row r="39" spans="2:4" s="36" customFormat="1" ht="24.95" hidden="1" customHeight="1">
      <c r="B39" s="112" t="s">
        <v>139</v>
      </c>
      <c r="C39" s="112"/>
      <c r="D39" s="112"/>
    </row>
    <row r="40" spans="2:4" s="36" customFormat="1" ht="24.95" hidden="1" customHeight="1">
      <c r="B40" s="112" t="s">
        <v>140</v>
      </c>
      <c r="C40" s="112"/>
      <c r="D40" s="112"/>
    </row>
    <row r="41" spans="2:4" s="20" customFormat="1" ht="24.75" hidden="1" customHeight="1">
      <c r="B41" s="112" t="s">
        <v>135</v>
      </c>
      <c r="C41" s="112"/>
      <c r="D41" s="112"/>
    </row>
    <row r="42" spans="2:4" hidden="1"/>
    <row r="43" spans="2:4" hidden="1"/>
    <row r="44" spans="2:4" s="19" customFormat="1" ht="42.75" hidden="1" customHeight="1">
      <c r="B44" s="14" t="s">
        <v>141</v>
      </c>
      <c r="C44" s="18"/>
      <c r="D44" s="17" t="s">
        <v>134</v>
      </c>
    </row>
    <row r="45" spans="2:4" s="19" customFormat="1" ht="33" hidden="1" customHeight="1">
      <c r="B45" s="14" t="s">
        <v>142</v>
      </c>
      <c r="C45" s="18"/>
      <c r="D45" s="17" t="s">
        <v>108</v>
      </c>
    </row>
    <row r="46" spans="2:4" s="35" customFormat="1" ht="22.5" hidden="1" customHeight="1">
      <c r="B46" s="17" t="s">
        <v>137</v>
      </c>
      <c r="C46" s="18"/>
      <c r="D46" s="35" t="s">
        <v>136</v>
      </c>
    </row>
    <row r="47" spans="2:4" s="36" customFormat="1" ht="20.100000000000001" hidden="1" customHeight="1">
      <c r="C47" s="16"/>
      <c r="D47" s="15"/>
    </row>
    <row r="48" spans="2:4" s="36" customFormat="1" ht="10.5" hidden="1" customHeight="1">
      <c r="C48" s="16"/>
      <c r="D48" s="15"/>
    </row>
    <row r="49" spans="2:4" s="36" customFormat="1" ht="36.75" hidden="1" customHeight="1">
      <c r="C49" s="16"/>
      <c r="D49" s="15"/>
    </row>
    <row r="50" spans="2:4" s="36" customFormat="1" ht="24" hidden="1" customHeight="1">
      <c r="C50" s="16"/>
      <c r="D50" s="15"/>
    </row>
    <row r="51" spans="2:4" s="36" customFormat="1" ht="42.75" hidden="1" customHeight="1">
      <c r="B51" s="14"/>
      <c r="C51" s="13"/>
      <c r="D51" s="15"/>
    </row>
    <row r="52" spans="2:4" s="36" customFormat="1" ht="29.25" hidden="1" customHeight="1">
      <c r="B52" s="12"/>
    </row>
    <row r="53" spans="2:4" s="36" customFormat="1" ht="24.95" hidden="1" customHeight="1">
      <c r="B53" s="112" t="s">
        <v>106</v>
      </c>
      <c r="C53" s="112"/>
      <c r="D53" s="112"/>
    </row>
    <row r="54" spans="2:4" s="36" customFormat="1" ht="24.95" hidden="1" customHeight="1">
      <c r="B54" s="112" t="s">
        <v>138</v>
      </c>
      <c r="C54" s="112"/>
      <c r="D54" s="112"/>
    </row>
    <row r="55" spans="2:4" s="36" customFormat="1" ht="24.95" hidden="1" customHeight="1">
      <c r="B55" s="112" t="s">
        <v>144</v>
      </c>
      <c r="C55" s="112"/>
      <c r="D55" s="112"/>
    </row>
    <row r="56" spans="2:4" s="36" customFormat="1" ht="24.75" hidden="1" customHeight="1">
      <c r="B56" s="112" t="s">
        <v>143</v>
      </c>
      <c r="C56" s="112"/>
      <c r="D56" s="112"/>
    </row>
    <row r="57" spans="2:4" hidden="1"/>
    <row r="58" spans="2:4" s="36" customFormat="1" ht="15" hidden="1" customHeight="1">
      <c r="B58" s="13" t="s">
        <v>104</v>
      </c>
      <c r="C58" s="16"/>
      <c r="D58" s="13" t="s">
        <v>105</v>
      </c>
    </row>
    <row r="59" spans="2:4" s="36" customFormat="1" ht="12" hidden="1" customHeight="1">
      <c r="B59" s="14"/>
      <c r="C59" s="16"/>
      <c r="D59" s="13"/>
    </row>
    <row r="60" spans="2:4" s="19" customFormat="1" ht="42.75" hidden="1" customHeight="1">
      <c r="B60" s="14" t="s">
        <v>158</v>
      </c>
      <c r="C60" s="18"/>
      <c r="D60" s="17" t="s">
        <v>134</v>
      </c>
    </row>
    <row r="61" spans="2:4" s="19" customFormat="1" ht="33" hidden="1" customHeight="1">
      <c r="B61" s="14" t="s">
        <v>160</v>
      </c>
      <c r="C61" s="18"/>
      <c r="D61" s="17" t="s">
        <v>108</v>
      </c>
    </row>
    <row r="62" spans="2:4" s="35" customFormat="1" ht="22.5" hidden="1" customHeight="1">
      <c r="B62" s="17" t="s">
        <v>137</v>
      </c>
      <c r="C62" s="18"/>
      <c r="D62" s="35" t="s">
        <v>136</v>
      </c>
    </row>
    <row r="63" spans="2:4" s="36" customFormat="1" ht="20.100000000000001" hidden="1" customHeight="1">
      <c r="C63" s="16"/>
      <c r="D63" s="15"/>
    </row>
    <row r="64" spans="2:4" s="36" customFormat="1" ht="10.5" hidden="1" customHeight="1">
      <c r="C64" s="16"/>
      <c r="D64" s="15"/>
    </row>
    <row r="65" spans="2:4" s="36" customFormat="1" ht="36.75" hidden="1" customHeight="1">
      <c r="C65" s="16"/>
      <c r="D65" s="15"/>
    </row>
    <row r="66" spans="2:4" s="36" customFormat="1" ht="24" hidden="1" customHeight="1">
      <c r="C66" s="16"/>
      <c r="D66" s="15"/>
    </row>
    <row r="67" spans="2:4" s="36" customFormat="1" ht="42.75" hidden="1" customHeight="1">
      <c r="B67" s="14"/>
      <c r="C67" s="13"/>
      <c r="D67" s="15"/>
    </row>
    <row r="68" spans="2:4" s="36" customFormat="1" ht="29.25" hidden="1" customHeight="1">
      <c r="B68" s="12"/>
    </row>
    <row r="69" spans="2:4" s="36" customFormat="1" ht="24.95" hidden="1" customHeight="1">
      <c r="B69" s="112" t="s">
        <v>106</v>
      </c>
      <c r="C69" s="112"/>
      <c r="D69" s="112"/>
    </row>
    <row r="70" spans="2:4" s="36" customFormat="1" ht="24.95" hidden="1" customHeight="1">
      <c r="B70" s="112" t="s">
        <v>138</v>
      </c>
      <c r="C70" s="112"/>
      <c r="D70" s="112"/>
    </row>
    <row r="71" spans="2:4" s="36" customFormat="1" ht="24.95" hidden="1" customHeight="1">
      <c r="B71" s="112" t="s">
        <v>159</v>
      </c>
      <c r="C71" s="112"/>
      <c r="D71" s="112"/>
    </row>
    <row r="72" spans="2:4" s="36" customFormat="1" ht="24.75" hidden="1" customHeight="1">
      <c r="B72" s="112" t="s">
        <v>135</v>
      </c>
      <c r="C72" s="112"/>
      <c r="D72" s="112"/>
    </row>
    <row r="73" spans="2:4" s="36" customFormat="1" hidden="1"/>
    <row r="74" spans="2:4" s="36" customFormat="1" hidden="1"/>
    <row r="75" spans="2:4" s="19" customFormat="1" ht="42.75" hidden="1" customHeight="1">
      <c r="B75" s="14" t="s">
        <v>141</v>
      </c>
      <c r="C75" s="18"/>
      <c r="D75" s="17" t="s">
        <v>134</v>
      </c>
    </row>
    <row r="76" spans="2:4" s="19" customFormat="1" ht="33" hidden="1" customHeight="1">
      <c r="B76" s="14" t="s">
        <v>142</v>
      </c>
      <c r="C76" s="18"/>
      <c r="D76" s="17" t="s">
        <v>108</v>
      </c>
    </row>
    <row r="77" spans="2:4" s="35" customFormat="1" ht="22.5" hidden="1" customHeight="1">
      <c r="B77" s="17" t="s">
        <v>137</v>
      </c>
      <c r="C77" s="18"/>
      <c r="D77" s="35" t="s">
        <v>136</v>
      </c>
    </row>
    <row r="78" spans="2:4" s="36" customFormat="1" ht="20.100000000000001" hidden="1" customHeight="1">
      <c r="C78" s="16"/>
      <c r="D78" s="15"/>
    </row>
    <row r="79" spans="2:4" s="36" customFormat="1" ht="10.5" hidden="1" customHeight="1">
      <c r="C79" s="16"/>
      <c r="D79" s="15"/>
    </row>
    <row r="80" spans="2:4" s="36" customFormat="1" ht="36.75" hidden="1" customHeight="1">
      <c r="C80" s="16"/>
      <c r="D80" s="15"/>
    </row>
    <row r="81" spans="2:4" s="36" customFormat="1" ht="24" hidden="1" customHeight="1">
      <c r="C81" s="16"/>
      <c r="D81" s="15"/>
    </row>
    <row r="82" spans="2:4" s="36" customFormat="1" ht="42.75" hidden="1" customHeight="1">
      <c r="B82" s="14"/>
      <c r="C82" s="13"/>
      <c r="D82" s="15"/>
    </row>
    <row r="83" spans="2:4" s="36" customFormat="1" ht="29.25" hidden="1" customHeight="1">
      <c r="B83" s="12"/>
    </row>
    <row r="84" spans="2:4" s="36" customFormat="1" ht="24.95" hidden="1" customHeight="1">
      <c r="B84" s="112" t="s">
        <v>106</v>
      </c>
      <c r="C84" s="112"/>
      <c r="D84" s="112"/>
    </row>
    <row r="85" spans="2:4" s="36" customFormat="1" ht="24.95" hidden="1" customHeight="1">
      <c r="B85" s="112" t="s">
        <v>138</v>
      </c>
      <c r="C85" s="112"/>
      <c r="D85" s="112"/>
    </row>
    <row r="86" spans="2:4" s="36" customFormat="1" ht="24.95" hidden="1" customHeight="1">
      <c r="B86" s="112" t="s">
        <v>144</v>
      </c>
      <c r="C86" s="112"/>
      <c r="D86" s="112"/>
    </row>
    <row r="87" spans="2:4" s="36" customFormat="1" ht="24.75" hidden="1" customHeight="1">
      <c r="B87" s="112" t="s">
        <v>143</v>
      </c>
      <c r="C87" s="112"/>
      <c r="D87" s="112"/>
    </row>
    <row r="89" spans="2:4" ht="18.75">
      <c r="B89" s="13" t="s">
        <v>185</v>
      </c>
      <c r="C89" s="16"/>
      <c r="D89" s="13" t="s">
        <v>105</v>
      </c>
    </row>
    <row r="90" spans="2:4" ht="37.5">
      <c r="B90" s="14" t="s">
        <v>186</v>
      </c>
      <c r="C90" s="16"/>
      <c r="D90" s="17" t="s">
        <v>134</v>
      </c>
    </row>
    <row r="91" spans="2:4" ht="18.75">
      <c r="B91" s="14" t="s">
        <v>187</v>
      </c>
      <c r="C91" s="18"/>
      <c r="D91" s="17" t="s">
        <v>108</v>
      </c>
    </row>
    <row r="92" spans="2:4" ht="18.75">
      <c r="B92" s="17" t="s">
        <v>137</v>
      </c>
      <c r="C92" s="18"/>
      <c r="D92" s="104" t="s">
        <v>388</v>
      </c>
    </row>
    <row r="93" spans="2:4" ht="18.75">
      <c r="B93" s="36"/>
      <c r="C93" s="16"/>
      <c r="D93" s="104"/>
    </row>
    <row r="94" spans="2:4" ht="18.75">
      <c r="B94" s="36"/>
      <c r="C94" s="16"/>
      <c r="D94" s="15"/>
    </row>
    <row r="95" spans="2:4" ht="18.75">
      <c r="B95" s="36"/>
      <c r="C95" s="16"/>
      <c r="D95" s="15"/>
    </row>
    <row r="96" spans="2:4" ht="18.75">
      <c r="B96" s="36"/>
      <c r="C96" s="16"/>
      <c r="D96" s="15"/>
    </row>
    <row r="97" spans="2:4" ht="25.5">
      <c r="B97" s="112" t="s">
        <v>106</v>
      </c>
      <c r="C97" s="112"/>
      <c r="D97" s="112"/>
    </row>
    <row r="98" spans="2:4" ht="25.5">
      <c r="B98" s="112" t="s">
        <v>107</v>
      </c>
      <c r="C98" s="112"/>
      <c r="D98" s="112"/>
    </row>
    <row r="99" spans="2:4" ht="25.5">
      <c r="B99" s="112" t="s">
        <v>189</v>
      </c>
      <c r="C99" s="112"/>
      <c r="D99" s="112"/>
    </row>
    <row r="100" spans="2:4" ht="25.5">
      <c r="B100" s="112" t="s">
        <v>392</v>
      </c>
      <c r="C100" s="112"/>
      <c r="D100" s="112"/>
    </row>
    <row r="101" spans="2:4" ht="25.5">
      <c r="B101" s="112"/>
      <c r="C101" s="112"/>
      <c r="D101" s="112"/>
    </row>
    <row r="102" spans="2:4" ht="18.75">
      <c r="B102" s="36"/>
      <c r="C102" s="16"/>
      <c r="D102" s="15"/>
    </row>
    <row r="103" spans="2:4" ht="18.75">
      <c r="B103" s="13" t="s">
        <v>104</v>
      </c>
      <c r="C103" s="16"/>
      <c r="D103" s="13" t="s">
        <v>105</v>
      </c>
    </row>
    <row r="104" spans="2:4" ht="37.5">
      <c r="B104" s="14" t="s">
        <v>389</v>
      </c>
      <c r="C104" s="16"/>
      <c r="D104" s="17" t="s">
        <v>134</v>
      </c>
    </row>
    <row r="105" spans="2:4" ht="18.75">
      <c r="B105" s="14" t="s">
        <v>390</v>
      </c>
      <c r="C105" s="18"/>
      <c r="D105" s="17" t="s">
        <v>108</v>
      </c>
    </row>
    <row r="106" spans="2:4" ht="18.75">
      <c r="B106" s="17" t="s">
        <v>137</v>
      </c>
      <c r="C106" s="18"/>
      <c r="D106" s="17" t="s">
        <v>137</v>
      </c>
    </row>
    <row r="107" spans="2:4" s="36" customFormat="1" ht="18.75">
      <c r="B107" s="17"/>
      <c r="C107" s="18"/>
      <c r="D107" s="17"/>
    </row>
    <row r="108" spans="2:4" s="36" customFormat="1" ht="18.75">
      <c r="B108" s="17"/>
      <c r="C108" s="18"/>
      <c r="D108" s="17"/>
    </row>
    <row r="109" spans="2:4" s="36" customFormat="1" ht="18.75">
      <c r="B109" s="17"/>
      <c r="C109" s="18"/>
      <c r="D109" s="17"/>
    </row>
    <row r="110" spans="2:4" s="36" customFormat="1" ht="18.75">
      <c r="B110" s="17"/>
      <c r="C110" s="18"/>
      <c r="D110" s="17"/>
    </row>
    <row r="111" spans="2:4" ht="18.75">
      <c r="B111" s="36"/>
      <c r="C111" s="18"/>
      <c r="D111" s="19"/>
    </row>
    <row r="112" spans="2:4" s="36" customFormat="1" ht="18.75">
      <c r="C112" s="18"/>
      <c r="D112" s="19"/>
    </row>
    <row r="113" spans="2:4" ht="18.75">
      <c r="B113" s="36"/>
      <c r="C113" s="16"/>
      <c r="D113" s="15"/>
    </row>
    <row r="114" spans="2:4" ht="18.75">
      <c r="B114" s="36"/>
      <c r="C114" s="16"/>
      <c r="D114" s="15"/>
    </row>
    <row r="115" spans="2:4" ht="25.5">
      <c r="B115" s="112" t="s">
        <v>394</v>
      </c>
      <c r="C115" s="112"/>
      <c r="D115" s="112"/>
    </row>
    <row r="116" spans="2:4" ht="25.5">
      <c r="B116" s="112" t="s">
        <v>107</v>
      </c>
      <c r="C116" s="112"/>
      <c r="D116" s="112"/>
    </row>
    <row r="117" spans="2:4" ht="25.5">
      <c r="B117" s="112" t="s">
        <v>403</v>
      </c>
      <c r="C117" s="112"/>
      <c r="D117" s="112"/>
    </row>
    <row r="118" spans="2:4" ht="25.5">
      <c r="B118" s="112" t="s">
        <v>404</v>
      </c>
      <c r="C118" s="112"/>
      <c r="D118" s="112"/>
    </row>
    <row r="119" spans="2:4" s="36" customFormat="1" ht="25.5">
      <c r="B119" s="111"/>
      <c r="C119" s="111"/>
      <c r="D119" s="111"/>
    </row>
    <row r="120" spans="2:4" s="36" customFormat="1" ht="25.5">
      <c r="B120" s="111"/>
      <c r="C120" s="111"/>
      <c r="D120" s="111"/>
    </row>
    <row r="121" spans="2:4" ht="25.5">
      <c r="B121" s="102"/>
      <c r="C121" s="111" t="s">
        <v>405</v>
      </c>
      <c r="D121" s="102"/>
    </row>
    <row r="122" spans="2:4" ht="25.5">
      <c r="B122" s="112"/>
      <c r="C122" s="112"/>
      <c r="D122" s="112"/>
    </row>
    <row r="123" spans="2:4" ht="18.75">
      <c r="B123" s="13" t="s">
        <v>104</v>
      </c>
      <c r="C123" s="16"/>
      <c r="D123" s="13" t="s">
        <v>105</v>
      </c>
    </row>
    <row r="124" spans="2:4" ht="18.75">
      <c r="B124" s="14" t="s">
        <v>216</v>
      </c>
      <c r="C124" s="16"/>
      <c r="D124" s="17" t="s">
        <v>134</v>
      </c>
    </row>
    <row r="125" spans="2:4" ht="18.75">
      <c r="B125" s="14" t="s">
        <v>217</v>
      </c>
      <c r="C125" s="18"/>
      <c r="D125" s="17" t="s">
        <v>108</v>
      </c>
    </row>
    <row r="126" spans="2:4" ht="18.75">
      <c r="B126" s="17" t="s">
        <v>137</v>
      </c>
      <c r="C126" s="18"/>
      <c r="D126" s="17" t="s">
        <v>137</v>
      </c>
    </row>
    <row r="127" spans="2:4" s="36" customFormat="1" ht="18.75">
      <c r="B127" s="17"/>
      <c r="C127" s="18"/>
      <c r="D127" s="17"/>
    </row>
    <row r="128" spans="2:4" s="36" customFormat="1" ht="18.75">
      <c r="B128" s="17"/>
      <c r="C128" s="18"/>
      <c r="D128" s="17"/>
    </row>
    <row r="129" spans="2:4" s="36" customFormat="1" ht="18.75">
      <c r="B129" s="17"/>
      <c r="C129" s="18"/>
      <c r="D129" s="17"/>
    </row>
    <row r="130" spans="2:4" s="36" customFormat="1" ht="18.75">
      <c r="B130" s="17"/>
      <c r="C130" s="18"/>
      <c r="D130" s="17"/>
    </row>
    <row r="131" spans="2:4" s="36" customFormat="1" ht="18.75">
      <c r="B131" s="17"/>
      <c r="C131" s="18"/>
      <c r="D131" s="17"/>
    </row>
    <row r="132" spans="2:4" s="36" customFormat="1" ht="18.75">
      <c r="B132" s="17"/>
      <c r="C132" s="18"/>
      <c r="D132" s="17"/>
    </row>
    <row r="133" spans="2:4" ht="18.75">
      <c r="B133" s="36"/>
      <c r="C133" s="18"/>
      <c r="D133" s="19"/>
    </row>
    <row r="135" spans="2:4" ht="25.5">
      <c r="B135" s="112" t="s">
        <v>394</v>
      </c>
      <c r="C135" s="112"/>
      <c r="D135" s="112"/>
    </row>
    <row r="136" spans="2:4" ht="25.5">
      <c r="B136" s="112" t="s">
        <v>107</v>
      </c>
      <c r="C136" s="112"/>
      <c r="D136" s="112"/>
    </row>
    <row r="137" spans="2:4" ht="25.5">
      <c r="B137" s="112" t="s">
        <v>403</v>
      </c>
      <c r="C137" s="112"/>
      <c r="D137" s="112"/>
    </row>
    <row r="138" spans="2:4" ht="25.5">
      <c r="B138" s="112" t="s">
        <v>404</v>
      </c>
      <c r="C138" s="112"/>
      <c r="D138" s="112"/>
    </row>
    <row r="139" spans="2:4" ht="25.5">
      <c r="B139" s="112"/>
      <c r="C139" s="112"/>
      <c r="D139" s="112"/>
    </row>
    <row r="140" spans="2:4" ht="25.5">
      <c r="B140" s="112"/>
      <c r="C140" s="112"/>
      <c r="D140" s="112"/>
    </row>
    <row r="141" spans="2:4" ht="15.75">
      <c r="B141" s="137" t="s">
        <v>405</v>
      </c>
      <c r="C141" s="137"/>
      <c r="D141" s="137"/>
    </row>
    <row r="142" spans="2:4" ht="25.5">
      <c r="B142" s="112"/>
      <c r="C142" s="112"/>
      <c r="D142" s="112"/>
    </row>
    <row r="143" spans="2:4" ht="25.5">
      <c r="B143" s="112"/>
      <c r="C143" s="112"/>
      <c r="D143" s="112"/>
    </row>
    <row r="144" spans="2:4" ht="18.75">
      <c r="B144" s="13" t="s">
        <v>104</v>
      </c>
      <c r="C144" s="16"/>
      <c r="D144" s="13" t="s">
        <v>105</v>
      </c>
    </row>
    <row r="145" spans="2:4" ht="18.75">
      <c r="B145" s="14" t="s">
        <v>395</v>
      </c>
      <c r="C145" s="16"/>
      <c r="D145" s="17" t="s">
        <v>134</v>
      </c>
    </row>
    <row r="146" spans="2:4" ht="18.75">
      <c r="B146" s="14" t="s">
        <v>402</v>
      </c>
      <c r="C146" s="18"/>
      <c r="D146" s="17" t="s">
        <v>108</v>
      </c>
    </row>
    <row r="147" spans="2:4" ht="18.75">
      <c r="B147" s="17" t="s">
        <v>137</v>
      </c>
      <c r="C147" s="18"/>
      <c r="D147" s="17" t="s">
        <v>137</v>
      </c>
    </row>
    <row r="148" spans="2:4" ht="18.75">
      <c r="B148" s="17"/>
      <c r="C148" s="18"/>
      <c r="D148" s="17"/>
    </row>
    <row r="149" spans="2:4" ht="18.75">
      <c r="B149" s="17"/>
      <c r="C149" s="18"/>
      <c r="D149" s="17"/>
    </row>
    <row r="150" spans="2:4" ht="18.75">
      <c r="B150" s="17"/>
      <c r="C150" s="18"/>
      <c r="D150" s="17"/>
    </row>
    <row r="151" spans="2:4" ht="18.75">
      <c r="B151" s="17"/>
      <c r="C151" s="18"/>
      <c r="D151" s="17"/>
    </row>
    <row r="152" spans="2:4" ht="18.75">
      <c r="B152" s="17"/>
      <c r="C152" s="18"/>
      <c r="D152" s="17"/>
    </row>
    <row r="153" spans="2:4" ht="18.75">
      <c r="B153" s="36"/>
      <c r="C153" s="18"/>
      <c r="D153" s="19"/>
    </row>
    <row r="154" spans="2:4" ht="18.75">
      <c r="B154" s="36"/>
      <c r="C154" s="16"/>
      <c r="D154" s="15"/>
    </row>
    <row r="155" spans="2:4" ht="18.75">
      <c r="B155" s="36"/>
      <c r="C155" s="16"/>
      <c r="D155" s="15"/>
    </row>
    <row r="156" spans="2:4" ht="25.5">
      <c r="B156" s="112" t="s">
        <v>396</v>
      </c>
      <c r="C156" s="112"/>
      <c r="D156" s="112"/>
    </row>
    <row r="157" spans="2:4" ht="25.5">
      <c r="B157" s="112" t="s">
        <v>397</v>
      </c>
      <c r="C157" s="112"/>
      <c r="D157" s="112"/>
    </row>
    <row r="158" spans="2:4" ht="25.5">
      <c r="B158" s="112" t="s">
        <v>398</v>
      </c>
      <c r="C158" s="112"/>
      <c r="D158" s="112"/>
    </row>
    <row r="159" spans="2:4" ht="25.5">
      <c r="B159" s="112" t="s">
        <v>399</v>
      </c>
      <c r="C159" s="112"/>
      <c r="D159" s="112"/>
    </row>
    <row r="160" spans="2:4" ht="25.5">
      <c r="B160" s="112"/>
      <c r="C160" s="112"/>
      <c r="D160" s="112"/>
    </row>
    <row r="161" spans="2:4" ht="25.5">
      <c r="B161" s="112"/>
      <c r="C161" s="112"/>
      <c r="D161" s="112"/>
    </row>
  </sheetData>
  <mergeCells count="52">
    <mergeCell ref="B160:D160"/>
    <mergeCell ref="B161:D161"/>
    <mergeCell ref="B143:D143"/>
    <mergeCell ref="B156:D156"/>
    <mergeCell ref="B157:D157"/>
    <mergeCell ref="B158:D158"/>
    <mergeCell ref="B159:D159"/>
    <mergeCell ref="B8:D8"/>
    <mergeCell ref="B9:D9"/>
    <mergeCell ref="B10:D10"/>
    <mergeCell ref="B11:D11"/>
    <mergeCell ref="B84:D84"/>
    <mergeCell ref="B53:D53"/>
    <mergeCell ref="B54:D54"/>
    <mergeCell ref="B55:D55"/>
    <mergeCell ref="B56:D56"/>
    <mergeCell ref="B41:D41"/>
    <mergeCell ref="B37:D37"/>
    <mergeCell ref="B38:D38"/>
    <mergeCell ref="B39:D39"/>
    <mergeCell ref="B40:D40"/>
    <mergeCell ref="B12:D12"/>
    <mergeCell ref="B23:D23"/>
    <mergeCell ref="B13:D13"/>
    <mergeCell ref="B97:D97"/>
    <mergeCell ref="B98:D98"/>
    <mergeCell ref="B99:D99"/>
    <mergeCell ref="B100:D100"/>
    <mergeCell ref="B85:D85"/>
    <mergeCell ref="B86:D86"/>
    <mergeCell ref="B87:D87"/>
    <mergeCell ref="B69:D69"/>
    <mergeCell ref="B70:D70"/>
    <mergeCell ref="B71:D71"/>
    <mergeCell ref="B72:D72"/>
    <mergeCell ref="B21:D21"/>
    <mergeCell ref="B22:D22"/>
    <mergeCell ref="B24:D24"/>
    <mergeCell ref="B101:D101"/>
    <mergeCell ref="B115:D115"/>
    <mergeCell ref="B116:D116"/>
    <mergeCell ref="B117:D117"/>
    <mergeCell ref="B118:D118"/>
    <mergeCell ref="B139:D139"/>
    <mergeCell ref="B140:D140"/>
    <mergeCell ref="B141:D141"/>
    <mergeCell ref="B142:D142"/>
    <mergeCell ref="B122:D122"/>
    <mergeCell ref="B135:D135"/>
    <mergeCell ref="B136:D136"/>
    <mergeCell ref="B137:D137"/>
    <mergeCell ref="B138:D138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9"/>
  <sheetViews>
    <sheetView tabSelected="1" topLeftCell="B359" zoomScale="90" zoomScaleNormal="90" workbookViewId="0">
      <selection activeCell="E369" sqref="E369"/>
    </sheetView>
  </sheetViews>
  <sheetFormatPr defaultColWidth="9.140625" defaultRowHeight="15.75"/>
  <cols>
    <col min="1" max="1" width="0" style="52" hidden="1" customWidth="1"/>
    <col min="2" max="2" width="14.7109375" style="52" customWidth="1"/>
    <col min="3" max="3" width="51" style="52" customWidth="1"/>
    <col min="4" max="4" width="12.42578125" style="74" customWidth="1"/>
    <col min="5" max="5" width="11.28515625" style="52" customWidth="1"/>
    <col min="6" max="6" width="8.85546875" style="52" customWidth="1"/>
    <col min="7" max="7" width="13" style="52" customWidth="1"/>
    <col min="8" max="8" width="14.28515625" style="52" customWidth="1"/>
    <col min="9" max="9" width="10.5703125" style="52" customWidth="1"/>
    <col min="10" max="10" width="8.85546875" style="52" customWidth="1"/>
    <col min="11" max="11" width="9.85546875" style="52" customWidth="1"/>
    <col min="12" max="12" width="7.85546875" style="52" customWidth="1"/>
    <col min="13" max="13" width="10.28515625" style="52" customWidth="1"/>
    <col min="14" max="14" width="11.28515625" style="52" customWidth="1"/>
    <col min="15" max="15" width="10.7109375" style="52" customWidth="1"/>
    <col min="16" max="16" width="7.85546875" style="52" customWidth="1"/>
    <col min="17" max="17" width="9" style="52" customWidth="1"/>
    <col min="18" max="16384" width="9.140625" style="52"/>
  </cols>
  <sheetData>
    <row r="1" spans="1:16" s="47" customFormat="1">
      <c r="B1" s="48" t="s">
        <v>203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47" customFormat="1">
      <c r="B2" s="48" t="s">
        <v>204</v>
      </c>
      <c r="C2" s="4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47" customFormat="1">
      <c r="B3" s="48" t="s">
        <v>359</v>
      </c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46.5" customHeight="1">
      <c r="B4" s="114" t="s">
        <v>0</v>
      </c>
      <c r="C4" s="114" t="s">
        <v>1</v>
      </c>
      <c r="D4" s="119" t="s">
        <v>2</v>
      </c>
      <c r="E4" s="114" t="s">
        <v>3</v>
      </c>
      <c r="F4" s="114"/>
      <c r="G4" s="114"/>
      <c r="H4" s="114" t="s">
        <v>4</v>
      </c>
      <c r="I4" s="114" t="s">
        <v>5</v>
      </c>
      <c r="J4" s="114"/>
      <c r="K4" s="114"/>
      <c r="L4" s="114"/>
      <c r="M4" s="114" t="s">
        <v>6</v>
      </c>
      <c r="N4" s="114"/>
      <c r="O4" s="114"/>
      <c r="P4" s="114"/>
    </row>
    <row r="5" spans="1:16" ht="27.75" customHeight="1">
      <c r="B5" s="114"/>
      <c r="C5" s="114"/>
      <c r="D5" s="119"/>
      <c r="E5" s="53" t="s">
        <v>7</v>
      </c>
      <c r="F5" s="53" t="s">
        <v>8</v>
      </c>
      <c r="G5" s="53" t="s">
        <v>9</v>
      </c>
      <c r="H5" s="114"/>
      <c r="I5" s="53" t="s">
        <v>205</v>
      </c>
      <c r="J5" s="53" t="s">
        <v>10</v>
      </c>
      <c r="K5" s="53" t="s">
        <v>11</v>
      </c>
      <c r="L5" s="53" t="s">
        <v>12</v>
      </c>
      <c r="M5" s="53" t="s">
        <v>13</v>
      </c>
      <c r="N5" s="53" t="s">
        <v>14</v>
      </c>
      <c r="O5" s="53" t="s">
        <v>15</v>
      </c>
      <c r="P5" s="53" t="s">
        <v>16</v>
      </c>
    </row>
    <row r="6" spans="1:16">
      <c r="B6" s="114" t="s">
        <v>17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20.100000000000001" customHeight="1">
      <c r="A7" s="52">
        <v>1</v>
      </c>
      <c r="B7" s="53" t="s">
        <v>67</v>
      </c>
      <c r="C7" s="37" t="s">
        <v>29</v>
      </c>
      <c r="D7" s="54">
        <v>200</v>
      </c>
      <c r="E7" s="55">
        <v>10.6</v>
      </c>
      <c r="F7" s="55">
        <v>11.6</v>
      </c>
      <c r="G7" s="55">
        <v>38.200000000000003</v>
      </c>
      <c r="H7" s="55">
        <v>299.60000000000002</v>
      </c>
      <c r="I7" s="55">
        <v>0.06</v>
      </c>
      <c r="J7" s="55">
        <v>0.06</v>
      </c>
      <c r="K7" s="55">
        <v>0.06</v>
      </c>
      <c r="L7" s="55">
        <v>0.93999999999999984</v>
      </c>
      <c r="M7" s="55">
        <v>168</v>
      </c>
      <c r="N7" s="55">
        <v>133.4</v>
      </c>
      <c r="O7" s="55">
        <v>14.6</v>
      </c>
      <c r="P7" s="55">
        <v>1</v>
      </c>
    </row>
    <row r="8" spans="1:16" ht="20.100000000000001" customHeight="1">
      <c r="A8" s="52">
        <v>1</v>
      </c>
      <c r="B8" s="53"/>
      <c r="C8" s="37" t="s">
        <v>333</v>
      </c>
      <c r="D8" s="54">
        <v>100</v>
      </c>
      <c r="E8" s="55">
        <v>5.8</v>
      </c>
      <c r="F8" s="55">
        <v>5</v>
      </c>
      <c r="G8" s="55">
        <v>8</v>
      </c>
      <c r="H8" s="55">
        <v>100.2</v>
      </c>
      <c r="I8" s="55">
        <v>0.1</v>
      </c>
      <c r="J8" s="55">
        <v>1.4</v>
      </c>
      <c r="K8" s="55">
        <v>0.4</v>
      </c>
      <c r="L8" s="55">
        <v>0.1</v>
      </c>
      <c r="M8" s="55">
        <v>240</v>
      </c>
      <c r="N8" s="55">
        <v>165</v>
      </c>
      <c r="O8" s="55">
        <v>28.000000000000004</v>
      </c>
      <c r="P8" s="55">
        <v>0.2</v>
      </c>
    </row>
    <row r="9" spans="1:16" ht="20.100000000000001" customHeight="1">
      <c r="A9" s="52">
        <v>1</v>
      </c>
      <c r="B9" s="53" t="s">
        <v>59</v>
      </c>
      <c r="C9" s="37" t="s">
        <v>26</v>
      </c>
      <c r="D9" s="54" t="s">
        <v>132</v>
      </c>
      <c r="E9" s="55">
        <v>0.08</v>
      </c>
      <c r="F9" s="55">
        <v>0.02</v>
      </c>
      <c r="G9" s="55">
        <v>15</v>
      </c>
      <c r="H9" s="55">
        <v>60.5</v>
      </c>
      <c r="I9" s="55">
        <v>0</v>
      </c>
      <c r="J9" s="55">
        <v>0</v>
      </c>
      <c r="K9" s="55">
        <v>0.04</v>
      </c>
      <c r="L9" s="55">
        <v>0</v>
      </c>
      <c r="M9" s="55">
        <v>11.1</v>
      </c>
      <c r="N9" s="55">
        <v>1.4</v>
      </c>
      <c r="O9" s="55">
        <v>2.8</v>
      </c>
      <c r="P9" s="55">
        <v>0.28000000000000003</v>
      </c>
    </row>
    <row r="10" spans="1:16" ht="16.899999999999999" customHeight="1">
      <c r="A10" s="52">
        <v>1</v>
      </c>
      <c r="B10" s="89"/>
      <c r="C10" s="37" t="s">
        <v>380</v>
      </c>
      <c r="D10" s="54">
        <v>60</v>
      </c>
      <c r="E10" s="55">
        <v>3.3</v>
      </c>
      <c r="F10" s="55">
        <v>3.9000000000000004</v>
      </c>
      <c r="G10" s="55">
        <v>20.939999999999998</v>
      </c>
      <c r="H10" s="55">
        <v>132.06</v>
      </c>
      <c r="I10" s="55">
        <v>2.4E-2</v>
      </c>
      <c r="J10" s="55">
        <v>5.3999999999999999E-2</v>
      </c>
      <c r="K10" s="55">
        <v>0.06</v>
      </c>
      <c r="L10" s="55">
        <v>2.52</v>
      </c>
      <c r="M10" s="55">
        <v>18.419999999999998</v>
      </c>
      <c r="N10" s="55">
        <v>34.260000000000005</v>
      </c>
      <c r="O10" s="55">
        <v>3.84</v>
      </c>
      <c r="P10" s="55">
        <v>0.41999999999999993</v>
      </c>
    </row>
    <row r="11" spans="1:16" ht="20.100000000000001" customHeight="1">
      <c r="A11" s="52">
        <v>1</v>
      </c>
      <c r="B11" s="53"/>
      <c r="C11" s="53" t="s">
        <v>18</v>
      </c>
      <c r="D11" s="54"/>
      <c r="E11" s="53">
        <v>19.779999999999998</v>
      </c>
      <c r="F11" s="75">
        <v>20.520000000000003</v>
      </c>
      <c r="G11" s="75">
        <v>82.14</v>
      </c>
      <c r="H11" s="75">
        <v>592.36</v>
      </c>
      <c r="I11" s="75">
        <v>0.184</v>
      </c>
      <c r="J11" s="75">
        <v>1.514</v>
      </c>
      <c r="K11" s="75">
        <v>0.56000000000000005</v>
      </c>
      <c r="L11" s="75">
        <v>3.5599999999999996</v>
      </c>
      <c r="M11" s="75">
        <v>437.52000000000004</v>
      </c>
      <c r="N11" s="75">
        <v>334.05999999999995</v>
      </c>
      <c r="O11" s="75">
        <v>49.239999999999995</v>
      </c>
      <c r="P11" s="75">
        <v>1.9</v>
      </c>
    </row>
    <row r="12" spans="1:16" ht="15.95" customHeight="1">
      <c r="A12" s="52">
        <v>1</v>
      </c>
      <c r="B12" s="114" t="s">
        <v>19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ht="20.100000000000001" customHeight="1">
      <c r="B13" s="53" t="s">
        <v>113</v>
      </c>
      <c r="C13" s="37" t="s">
        <v>314</v>
      </c>
      <c r="D13" s="54">
        <v>100</v>
      </c>
      <c r="E13" s="56">
        <v>2.29</v>
      </c>
      <c r="F13" s="56">
        <v>1.22</v>
      </c>
      <c r="G13" s="56">
        <v>14.34</v>
      </c>
      <c r="H13" s="56">
        <v>77.5</v>
      </c>
      <c r="I13" s="56">
        <v>0</v>
      </c>
      <c r="J13" s="56">
        <v>1.8</v>
      </c>
      <c r="K13" s="56">
        <v>0</v>
      </c>
      <c r="L13" s="56">
        <v>0.1</v>
      </c>
      <c r="M13" s="56">
        <v>3</v>
      </c>
      <c r="N13" s="56">
        <v>46</v>
      </c>
      <c r="O13" s="56">
        <v>13</v>
      </c>
      <c r="P13" s="56">
        <v>0.3</v>
      </c>
    </row>
    <row r="14" spans="1:16" ht="20.100000000000001" customHeight="1">
      <c r="B14" s="75" t="s">
        <v>219</v>
      </c>
      <c r="C14" s="37" t="s">
        <v>315</v>
      </c>
      <c r="D14" s="76">
        <v>100</v>
      </c>
      <c r="E14" s="56">
        <v>0.8</v>
      </c>
      <c r="F14" s="56">
        <v>0.1</v>
      </c>
      <c r="G14" s="56">
        <v>2.5</v>
      </c>
      <c r="H14" s="56">
        <v>14.100000000000001</v>
      </c>
      <c r="I14" s="56">
        <v>0</v>
      </c>
      <c r="J14" s="56">
        <v>10</v>
      </c>
      <c r="K14" s="56">
        <v>0</v>
      </c>
      <c r="L14" s="56">
        <v>0</v>
      </c>
      <c r="M14" s="56">
        <v>23.3</v>
      </c>
      <c r="N14" s="56">
        <v>41.6</v>
      </c>
      <c r="O14" s="56">
        <v>14</v>
      </c>
      <c r="P14" s="56">
        <v>0.6</v>
      </c>
    </row>
    <row r="15" spans="1:16" ht="20.100000000000001" customHeight="1">
      <c r="B15" s="53" t="s">
        <v>218</v>
      </c>
      <c r="C15" s="37" t="s">
        <v>151</v>
      </c>
      <c r="D15" s="54">
        <v>100</v>
      </c>
      <c r="E15" s="56">
        <v>0.8</v>
      </c>
      <c r="F15" s="56">
        <v>0.1</v>
      </c>
      <c r="G15" s="56">
        <v>1.7</v>
      </c>
      <c r="H15" s="56">
        <v>10.9</v>
      </c>
      <c r="I15" s="56">
        <v>0.02</v>
      </c>
      <c r="J15" s="56">
        <v>5</v>
      </c>
      <c r="K15" s="56">
        <v>0</v>
      </c>
      <c r="L15" s="56">
        <v>0.1</v>
      </c>
      <c r="M15" s="56">
        <v>23</v>
      </c>
      <c r="N15" s="56">
        <v>24</v>
      </c>
      <c r="O15" s="56">
        <v>14</v>
      </c>
      <c r="P15" s="56">
        <v>0.6</v>
      </c>
    </row>
    <row r="16" spans="1:16" ht="16.149999999999999" customHeight="1">
      <c r="B16" s="75"/>
      <c r="C16" s="37" t="s">
        <v>228</v>
      </c>
      <c r="D16" s="76"/>
      <c r="E16" s="56">
        <v>0.8</v>
      </c>
      <c r="F16" s="56">
        <v>0.1</v>
      </c>
      <c r="G16" s="56">
        <v>2.1</v>
      </c>
      <c r="H16" s="56">
        <v>12.5</v>
      </c>
      <c r="I16" s="56">
        <v>0.01</v>
      </c>
      <c r="J16" s="56">
        <v>7.5</v>
      </c>
      <c r="K16" s="56">
        <v>0</v>
      </c>
      <c r="L16" s="56">
        <v>0.05</v>
      </c>
      <c r="M16" s="56">
        <v>23.15</v>
      </c>
      <c r="N16" s="56">
        <v>32.799999999999997</v>
      </c>
      <c r="O16" s="56">
        <v>14</v>
      </c>
      <c r="P16" s="56">
        <v>0.6</v>
      </c>
    </row>
    <row r="17" spans="1:16" ht="16.149999999999999" customHeight="1">
      <c r="B17" s="53"/>
      <c r="C17" s="37" t="s">
        <v>110</v>
      </c>
      <c r="D17" s="54"/>
      <c r="E17" s="56">
        <v>1.5449999999999999</v>
      </c>
      <c r="F17" s="56">
        <v>0.66</v>
      </c>
      <c r="G17" s="56">
        <v>8.2200000000000006</v>
      </c>
      <c r="H17" s="56">
        <v>45</v>
      </c>
      <c r="I17" s="56">
        <v>5.0000000000000001E-3</v>
      </c>
      <c r="J17" s="56">
        <v>4.6500000000000004</v>
      </c>
      <c r="K17" s="56">
        <v>0</v>
      </c>
      <c r="L17" s="56">
        <v>7.5000000000000011E-2</v>
      </c>
      <c r="M17" s="56">
        <v>13.074999999999999</v>
      </c>
      <c r="N17" s="56">
        <v>39.4</v>
      </c>
      <c r="O17" s="56">
        <v>13.5</v>
      </c>
      <c r="P17" s="56">
        <v>0.44999999999999996</v>
      </c>
    </row>
    <row r="18" spans="1:16" ht="20.100000000000001" customHeight="1">
      <c r="A18" s="52">
        <v>1</v>
      </c>
      <c r="B18" s="53" t="s">
        <v>148</v>
      </c>
      <c r="C18" s="37" t="s">
        <v>220</v>
      </c>
      <c r="D18" s="54">
        <v>250</v>
      </c>
      <c r="E18" s="56">
        <v>2</v>
      </c>
      <c r="F18" s="56">
        <v>2.75</v>
      </c>
      <c r="G18" s="56">
        <v>12</v>
      </c>
      <c r="H18" s="56">
        <v>80.749999999999986</v>
      </c>
      <c r="I18" s="56">
        <v>0</v>
      </c>
      <c r="J18" s="56">
        <v>0</v>
      </c>
      <c r="K18" s="56">
        <v>8.25</v>
      </c>
      <c r="L18" s="56">
        <v>1.25</v>
      </c>
      <c r="M18" s="56">
        <v>26.75</v>
      </c>
      <c r="N18" s="56">
        <v>22.75</v>
      </c>
      <c r="O18" s="56">
        <v>56</v>
      </c>
      <c r="P18" s="56">
        <v>1</v>
      </c>
    </row>
    <row r="19" spans="1:16" ht="20.100000000000001" customHeight="1">
      <c r="B19" s="53" t="s">
        <v>267</v>
      </c>
      <c r="C19" s="37" t="s">
        <v>190</v>
      </c>
      <c r="D19" s="54">
        <v>250</v>
      </c>
      <c r="E19" s="56">
        <v>8</v>
      </c>
      <c r="F19" s="56">
        <v>16.25</v>
      </c>
      <c r="G19" s="56">
        <v>33.75</v>
      </c>
      <c r="H19" s="56">
        <v>72.25</v>
      </c>
      <c r="I19" s="56">
        <v>0.05</v>
      </c>
      <c r="J19" s="56">
        <v>3.25</v>
      </c>
      <c r="K19" s="56">
        <v>0</v>
      </c>
      <c r="L19" s="56">
        <v>1.5</v>
      </c>
      <c r="M19" s="56">
        <v>16</v>
      </c>
      <c r="N19" s="56">
        <v>41</v>
      </c>
      <c r="O19" s="56">
        <v>19</v>
      </c>
      <c r="P19" s="56">
        <v>0.5</v>
      </c>
    </row>
    <row r="20" spans="1:16" ht="20.100000000000001" customHeight="1">
      <c r="B20" s="53"/>
      <c r="C20" s="37" t="s">
        <v>110</v>
      </c>
      <c r="D20" s="54"/>
      <c r="E20" s="56">
        <v>5</v>
      </c>
      <c r="F20" s="56">
        <v>9.5</v>
      </c>
      <c r="G20" s="56">
        <v>22.875</v>
      </c>
      <c r="H20" s="56">
        <v>76.5</v>
      </c>
      <c r="I20" s="56">
        <v>2.5000000000000001E-2</v>
      </c>
      <c r="J20" s="56">
        <v>1.625</v>
      </c>
      <c r="K20" s="56">
        <v>4.125</v>
      </c>
      <c r="L20" s="56">
        <v>1.375</v>
      </c>
      <c r="M20" s="56">
        <v>21.375</v>
      </c>
      <c r="N20" s="56">
        <v>31.875</v>
      </c>
      <c r="O20" s="56">
        <v>37.5</v>
      </c>
      <c r="P20" s="56">
        <v>0.75</v>
      </c>
    </row>
    <row r="21" spans="1:16" ht="20.100000000000001" customHeight="1">
      <c r="A21" s="52">
        <v>1</v>
      </c>
      <c r="B21" s="53" t="s">
        <v>191</v>
      </c>
      <c r="C21" s="37" t="s">
        <v>157</v>
      </c>
      <c r="D21" s="54" t="s">
        <v>362</v>
      </c>
      <c r="E21" s="56">
        <v>17.25</v>
      </c>
      <c r="F21" s="56">
        <v>17.594999999999999</v>
      </c>
      <c r="G21" s="56">
        <v>4.7149999999999999</v>
      </c>
      <c r="H21" s="56">
        <v>448.5</v>
      </c>
      <c r="I21" s="56">
        <v>0</v>
      </c>
      <c r="J21" s="56">
        <v>0.46</v>
      </c>
      <c r="K21" s="56">
        <v>2.415</v>
      </c>
      <c r="L21" s="56">
        <v>6.21</v>
      </c>
      <c r="M21" s="56">
        <v>40.019999999999996</v>
      </c>
      <c r="N21" s="56">
        <v>290.95</v>
      </c>
      <c r="O21" s="56">
        <v>224.25</v>
      </c>
      <c r="P21" s="56">
        <v>5.1749999999999998</v>
      </c>
    </row>
    <row r="22" spans="1:16" ht="20.100000000000001" customHeight="1">
      <c r="B22" s="53" t="s">
        <v>304</v>
      </c>
      <c r="C22" s="37" t="s">
        <v>221</v>
      </c>
      <c r="D22" s="54">
        <v>180</v>
      </c>
      <c r="E22" s="56">
        <v>4.1580000000000004</v>
      </c>
      <c r="F22" s="56">
        <v>3.78</v>
      </c>
      <c r="G22" s="56">
        <v>29.54</v>
      </c>
      <c r="H22" s="56">
        <v>168.81200000000001</v>
      </c>
      <c r="I22" s="56">
        <v>4.2000000000000003E-2</v>
      </c>
      <c r="J22" s="56">
        <v>0</v>
      </c>
      <c r="K22" s="56">
        <v>18.059999999999999</v>
      </c>
      <c r="L22" s="56">
        <v>0.54600000000000004</v>
      </c>
      <c r="M22" s="56">
        <v>18.522000000000002</v>
      </c>
      <c r="N22" s="56">
        <v>144.42400000000001</v>
      </c>
      <c r="O22" s="56">
        <v>17.71</v>
      </c>
      <c r="P22" s="56">
        <v>0.82599999999999996</v>
      </c>
    </row>
    <row r="23" spans="1:16" ht="20.100000000000001" customHeight="1">
      <c r="B23" s="53" t="s">
        <v>223</v>
      </c>
      <c r="C23" s="37" t="s">
        <v>222</v>
      </c>
      <c r="D23" s="54" t="s">
        <v>363</v>
      </c>
      <c r="E23" s="56">
        <v>13.11</v>
      </c>
      <c r="F23" s="56">
        <v>15.770000000000003</v>
      </c>
      <c r="G23" s="56">
        <v>32.869999999999997</v>
      </c>
      <c r="H23" s="56">
        <v>247.95</v>
      </c>
      <c r="I23" s="56">
        <v>0</v>
      </c>
      <c r="J23" s="56">
        <v>0.56999999999999995</v>
      </c>
      <c r="K23" s="56">
        <v>1.71</v>
      </c>
      <c r="L23" s="56">
        <v>1.52</v>
      </c>
      <c r="M23" s="56">
        <v>16.91</v>
      </c>
      <c r="N23" s="56">
        <v>44.08</v>
      </c>
      <c r="O23" s="56">
        <v>167.01</v>
      </c>
      <c r="P23" s="56">
        <v>2.4700000000000002</v>
      </c>
    </row>
    <row r="24" spans="1:16" ht="20.100000000000001" customHeight="1">
      <c r="B24" s="53"/>
      <c r="C24" s="37" t="s">
        <v>110</v>
      </c>
      <c r="D24" s="54"/>
      <c r="E24" s="56">
        <v>17.259</v>
      </c>
      <c r="F24" s="56">
        <v>18.572500000000002</v>
      </c>
      <c r="G24" s="56">
        <v>33.5625</v>
      </c>
      <c r="H24" s="56">
        <v>432.63099999999997</v>
      </c>
      <c r="I24" s="56">
        <v>2.1000000000000001E-2</v>
      </c>
      <c r="J24" s="56">
        <v>0.51500000000000001</v>
      </c>
      <c r="K24" s="56">
        <v>11.092499999999999</v>
      </c>
      <c r="L24" s="56">
        <v>4.1379999999999999</v>
      </c>
      <c r="M24" s="56">
        <v>37.725999999999999</v>
      </c>
      <c r="N24" s="56">
        <v>239.727</v>
      </c>
      <c r="O24" s="56">
        <v>204.48500000000001</v>
      </c>
      <c r="P24" s="56">
        <v>4.2355</v>
      </c>
    </row>
    <row r="25" spans="1:16" ht="20.100000000000001" customHeight="1">
      <c r="A25" s="52">
        <v>1</v>
      </c>
      <c r="B25" s="53" t="s">
        <v>224</v>
      </c>
      <c r="C25" s="37" t="s">
        <v>61</v>
      </c>
      <c r="D25" s="54">
        <v>200</v>
      </c>
      <c r="E25" s="56">
        <v>0.28000000000000003</v>
      </c>
      <c r="F25" s="56">
        <v>0.1</v>
      </c>
      <c r="G25" s="56">
        <v>32.880000000000003</v>
      </c>
      <c r="H25" s="56">
        <v>133.54000000000002</v>
      </c>
      <c r="I25" s="56">
        <v>0</v>
      </c>
      <c r="J25" s="56">
        <v>0</v>
      </c>
      <c r="K25" s="56">
        <v>19.3</v>
      </c>
      <c r="L25" s="56">
        <v>0.16</v>
      </c>
      <c r="M25" s="56">
        <v>13.78</v>
      </c>
      <c r="N25" s="56">
        <v>5.78</v>
      </c>
      <c r="O25" s="56">
        <v>7.38</v>
      </c>
      <c r="P25" s="56">
        <v>0.48</v>
      </c>
    </row>
    <row r="26" spans="1:16" ht="20.100000000000001" customHeight="1">
      <c r="A26" s="52">
        <v>1</v>
      </c>
      <c r="B26" s="53" t="s">
        <v>65</v>
      </c>
      <c r="C26" s="37" t="s">
        <v>20</v>
      </c>
      <c r="D26" s="54">
        <v>40</v>
      </c>
      <c r="E26" s="56">
        <v>3.0666666666666664</v>
      </c>
      <c r="F26" s="56">
        <v>0.26666666666666672</v>
      </c>
      <c r="G26" s="56">
        <v>19.733333333333334</v>
      </c>
      <c r="H26" s="56">
        <v>93.6</v>
      </c>
      <c r="I26" s="56">
        <v>0</v>
      </c>
      <c r="J26" s="56">
        <v>0</v>
      </c>
      <c r="K26" s="56">
        <v>0</v>
      </c>
      <c r="L26" s="56">
        <v>0.4</v>
      </c>
      <c r="M26" s="56">
        <v>8</v>
      </c>
      <c r="N26" s="56">
        <v>26</v>
      </c>
      <c r="O26" s="56">
        <v>5.6000000000000014</v>
      </c>
      <c r="P26" s="56">
        <v>0.4</v>
      </c>
    </row>
    <row r="27" spans="1:16" ht="20.100000000000001" customHeight="1">
      <c r="A27" s="52">
        <v>1</v>
      </c>
      <c r="B27" s="53" t="s">
        <v>225</v>
      </c>
      <c r="C27" s="37" t="s">
        <v>21</v>
      </c>
      <c r="D27" s="54">
        <v>50</v>
      </c>
      <c r="E27" s="56">
        <v>3.25</v>
      </c>
      <c r="F27" s="56">
        <v>0.625</v>
      </c>
      <c r="G27" s="56">
        <v>19.75</v>
      </c>
      <c r="H27" s="56">
        <v>97.625</v>
      </c>
      <c r="I27" s="56">
        <v>0.125</v>
      </c>
      <c r="J27" s="56">
        <v>0</v>
      </c>
      <c r="K27" s="56">
        <v>0</v>
      </c>
      <c r="L27" s="56">
        <v>0.75</v>
      </c>
      <c r="M27" s="56">
        <v>14.499999999999998</v>
      </c>
      <c r="N27" s="56">
        <v>75</v>
      </c>
      <c r="O27" s="56">
        <v>23.5</v>
      </c>
      <c r="P27" s="56">
        <v>2</v>
      </c>
    </row>
    <row r="28" spans="1:16" ht="20.100000000000001" customHeight="1">
      <c r="A28" s="52">
        <v>1</v>
      </c>
      <c r="B28" s="53"/>
      <c r="C28" s="53" t="s">
        <v>18</v>
      </c>
      <c r="D28" s="54"/>
      <c r="E28" s="53">
        <v>30.400666666666666</v>
      </c>
      <c r="F28" s="99">
        <v>29.724166666666669</v>
      </c>
      <c r="G28" s="99">
        <v>137.02083333333331</v>
      </c>
      <c r="H28" s="99">
        <v>878.89600000000007</v>
      </c>
      <c r="I28" s="99">
        <v>0.17599999999999999</v>
      </c>
      <c r="J28" s="99">
        <v>6.79</v>
      </c>
      <c r="K28" s="99">
        <v>34.517499999999998</v>
      </c>
      <c r="L28" s="99">
        <v>6.8980000000000006</v>
      </c>
      <c r="M28" s="99">
        <v>108.456</v>
      </c>
      <c r="N28" s="99">
        <v>417.78199999999998</v>
      </c>
      <c r="O28" s="99">
        <v>291.96500000000003</v>
      </c>
      <c r="P28" s="99">
        <v>8.3155000000000001</v>
      </c>
    </row>
    <row r="29" spans="1:16" ht="20.100000000000001" customHeight="1">
      <c r="A29" s="52">
        <v>1</v>
      </c>
      <c r="B29" s="114" t="s">
        <v>22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ht="25.5" customHeight="1">
      <c r="A30" s="52">
        <v>1</v>
      </c>
      <c r="B30" s="53" t="s">
        <v>332</v>
      </c>
      <c r="C30" s="37" t="s">
        <v>52</v>
      </c>
      <c r="D30" s="54">
        <v>200</v>
      </c>
      <c r="E30" s="56">
        <v>12.45</v>
      </c>
      <c r="F30" s="56">
        <v>15.45</v>
      </c>
      <c r="G30" s="56">
        <v>4.8</v>
      </c>
      <c r="H30" s="56">
        <v>163.95</v>
      </c>
      <c r="I30" s="56">
        <v>0.12</v>
      </c>
      <c r="J30" s="56">
        <v>0.6</v>
      </c>
      <c r="K30" s="56">
        <v>0.39</v>
      </c>
      <c r="L30" s="56">
        <v>0.75</v>
      </c>
      <c r="M30" s="56">
        <v>216</v>
      </c>
      <c r="N30" s="56">
        <v>403.5</v>
      </c>
      <c r="O30" s="56">
        <v>33</v>
      </c>
      <c r="P30" s="56">
        <v>4.2</v>
      </c>
    </row>
    <row r="31" spans="1:16" ht="20.100000000000001" customHeight="1">
      <c r="A31" s="52">
        <v>1</v>
      </c>
      <c r="B31" s="53" t="s">
        <v>63</v>
      </c>
      <c r="C31" s="37" t="s">
        <v>64</v>
      </c>
      <c r="D31" s="54">
        <v>200</v>
      </c>
      <c r="E31" s="56">
        <v>0.66</v>
      </c>
      <c r="F31" s="56">
        <v>0.1</v>
      </c>
      <c r="G31" s="56">
        <v>28.02</v>
      </c>
      <c r="H31" s="56">
        <v>109.48</v>
      </c>
      <c r="I31" s="56">
        <v>0</v>
      </c>
      <c r="J31" s="56">
        <v>0.02</v>
      </c>
      <c r="K31" s="56">
        <v>0.68</v>
      </c>
      <c r="L31" s="56">
        <v>0.5</v>
      </c>
      <c r="M31" s="56">
        <v>32.479999999999997</v>
      </c>
      <c r="N31" s="56">
        <v>17.46</v>
      </c>
      <c r="O31" s="56">
        <v>23.44</v>
      </c>
      <c r="P31" s="56">
        <v>0.7</v>
      </c>
    </row>
    <row r="32" spans="1:16" ht="20.100000000000001" customHeight="1">
      <c r="B32" s="75" t="s">
        <v>65</v>
      </c>
      <c r="C32" s="37" t="s">
        <v>20</v>
      </c>
      <c r="D32" s="76">
        <v>30</v>
      </c>
      <c r="E32" s="56">
        <v>3.0666666666666664</v>
      </c>
      <c r="F32" s="56">
        <v>0.26666666666666672</v>
      </c>
      <c r="G32" s="56">
        <v>19.733333333333334</v>
      </c>
      <c r="H32" s="56">
        <v>93.6</v>
      </c>
      <c r="I32" s="56">
        <v>0</v>
      </c>
      <c r="J32" s="56">
        <v>0</v>
      </c>
      <c r="K32" s="56">
        <v>0</v>
      </c>
      <c r="L32" s="56">
        <v>0.4</v>
      </c>
      <c r="M32" s="56">
        <v>8</v>
      </c>
      <c r="N32" s="56">
        <v>26</v>
      </c>
      <c r="O32" s="56">
        <v>5.6000000000000014</v>
      </c>
      <c r="P32" s="56">
        <v>0.4</v>
      </c>
    </row>
    <row r="33" spans="1:16" ht="20.100000000000001" customHeight="1">
      <c r="A33" s="52">
        <v>1</v>
      </c>
      <c r="B33" s="53"/>
      <c r="C33" s="53" t="s">
        <v>18</v>
      </c>
      <c r="D33" s="54"/>
      <c r="E33" s="53">
        <v>16.176666666666666</v>
      </c>
      <c r="F33" s="75">
        <v>15.816666666666666</v>
      </c>
      <c r="G33" s="75">
        <v>52.553333333333335</v>
      </c>
      <c r="H33" s="75">
        <v>367.03</v>
      </c>
      <c r="I33" s="75">
        <v>0.12</v>
      </c>
      <c r="J33" s="75">
        <v>0.62</v>
      </c>
      <c r="K33" s="75">
        <v>1.07</v>
      </c>
      <c r="L33" s="75">
        <v>1.65</v>
      </c>
      <c r="M33" s="75">
        <v>256.48</v>
      </c>
      <c r="N33" s="75">
        <v>446.96</v>
      </c>
      <c r="O33" s="75">
        <v>62.04</v>
      </c>
      <c r="P33" s="75">
        <v>5.3000000000000007</v>
      </c>
    </row>
    <row r="34" spans="1:16" ht="20.100000000000001" customHeight="1">
      <c r="A34" s="52">
        <v>1</v>
      </c>
      <c r="B34" s="53"/>
      <c r="C34" s="53" t="s">
        <v>23</v>
      </c>
      <c r="D34" s="54"/>
      <c r="E34" s="53">
        <v>66.35733333333333</v>
      </c>
      <c r="F34" s="53">
        <v>66.060833333333335</v>
      </c>
      <c r="G34" s="53">
        <v>271.71416666666664</v>
      </c>
      <c r="H34" s="53">
        <v>1838.2860000000001</v>
      </c>
      <c r="I34" s="53">
        <v>0.48</v>
      </c>
      <c r="J34" s="53">
        <v>8.9239999999999995</v>
      </c>
      <c r="K34" s="53">
        <v>36.147500000000001</v>
      </c>
      <c r="L34" s="53">
        <v>12.108000000000001</v>
      </c>
      <c r="M34" s="53">
        <v>802.45600000000002</v>
      </c>
      <c r="N34" s="53">
        <v>1198.8019999999999</v>
      </c>
      <c r="O34" s="53">
        <v>403.24500000000006</v>
      </c>
      <c r="P34" s="53">
        <v>15.515500000000001</v>
      </c>
    </row>
    <row r="35" spans="1:16" s="47" customFormat="1" ht="15" customHeight="1">
      <c r="B35" s="57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s="47" customFormat="1" ht="20.100000000000001" customHeight="1">
      <c r="B36" s="48" t="s">
        <v>206</v>
      </c>
      <c r="C36" s="49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s="47" customFormat="1" ht="20.100000000000001" customHeight="1">
      <c r="B37" s="48" t="s">
        <v>204</v>
      </c>
      <c r="C37" s="49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s="47" customFormat="1" ht="20.100000000000001" customHeight="1">
      <c r="B38" s="48" t="s">
        <v>359</v>
      </c>
      <c r="C38" s="49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s="47" customFormat="1" ht="41.25" customHeight="1">
      <c r="B39" s="116" t="s">
        <v>0</v>
      </c>
      <c r="C39" s="116" t="s">
        <v>1</v>
      </c>
      <c r="D39" s="117" t="s">
        <v>2</v>
      </c>
      <c r="E39" s="114" t="s">
        <v>3</v>
      </c>
      <c r="F39" s="114"/>
      <c r="G39" s="114"/>
      <c r="H39" s="114" t="s">
        <v>4</v>
      </c>
      <c r="I39" s="114" t="s">
        <v>5</v>
      </c>
      <c r="J39" s="114"/>
      <c r="K39" s="114"/>
      <c r="L39" s="114"/>
      <c r="M39" s="114" t="s">
        <v>6</v>
      </c>
      <c r="N39" s="114"/>
      <c r="O39" s="114"/>
      <c r="P39" s="114"/>
    </row>
    <row r="40" spans="1:16" s="47" customFormat="1" ht="22.15" customHeight="1">
      <c r="B40" s="116"/>
      <c r="C40" s="116"/>
      <c r="D40" s="117"/>
      <c r="E40" s="53" t="s">
        <v>7</v>
      </c>
      <c r="F40" s="53" t="s">
        <v>8</v>
      </c>
      <c r="G40" s="53" t="s">
        <v>9</v>
      </c>
      <c r="H40" s="114"/>
      <c r="I40" s="53" t="s">
        <v>205</v>
      </c>
      <c r="J40" s="53" t="s">
        <v>10</v>
      </c>
      <c r="K40" s="53" t="s">
        <v>11</v>
      </c>
      <c r="L40" s="53" t="s">
        <v>12</v>
      </c>
      <c r="M40" s="53" t="s">
        <v>13</v>
      </c>
      <c r="N40" s="53" t="s">
        <v>14</v>
      </c>
      <c r="O40" s="53" t="s">
        <v>15</v>
      </c>
      <c r="P40" s="53" t="s">
        <v>16</v>
      </c>
    </row>
    <row r="41" spans="1:16" ht="15" customHeight="1">
      <c r="A41" s="52">
        <v>2</v>
      </c>
      <c r="B41" s="114" t="s">
        <v>17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1:16" ht="17.45" customHeight="1">
      <c r="B42" s="90" t="s">
        <v>249</v>
      </c>
      <c r="C42" s="37" t="s">
        <v>248</v>
      </c>
      <c r="D42" s="101">
        <v>100</v>
      </c>
      <c r="E42" s="56">
        <v>12.37</v>
      </c>
      <c r="F42" s="56">
        <v>16.3</v>
      </c>
      <c r="G42" s="56">
        <v>3.04</v>
      </c>
      <c r="H42" s="56">
        <v>218.2</v>
      </c>
      <c r="I42" s="56">
        <v>8.1000000000000003E-2</v>
      </c>
      <c r="J42" s="56">
        <v>0.1</v>
      </c>
      <c r="K42" s="56">
        <v>1.43</v>
      </c>
      <c r="L42" s="56">
        <v>2.74</v>
      </c>
      <c r="M42" s="56">
        <v>47.49</v>
      </c>
      <c r="N42" s="56">
        <v>28.73</v>
      </c>
      <c r="O42" s="56">
        <v>13.07</v>
      </c>
      <c r="P42" s="56">
        <v>1.75</v>
      </c>
    </row>
    <row r="43" spans="1:16" ht="15.6" customHeight="1">
      <c r="A43" s="52">
        <v>2</v>
      </c>
      <c r="B43" s="53" t="s">
        <v>219</v>
      </c>
      <c r="C43" s="37" t="s">
        <v>325</v>
      </c>
      <c r="D43" s="54">
        <v>100</v>
      </c>
      <c r="E43" s="56">
        <v>0.8</v>
      </c>
      <c r="F43" s="56">
        <v>0.1</v>
      </c>
      <c r="G43" s="56">
        <v>2.5</v>
      </c>
      <c r="H43" s="56">
        <v>14.1</v>
      </c>
      <c r="I43" s="56">
        <v>0</v>
      </c>
      <c r="J43" s="56">
        <v>10</v>
      </c>
      <c r="K43" s="56">
        <v>0</v>
      </c>
      <c r="L43" s="56">
        <v>0</v>
      </c>
      <c r="M43" s="56">
        <v>23.3</v>
      </c>
      <c r="N43" s="56">
        <v>41.6</v>
      </c>
      <c r="O43" s="56">
        <v>14</v>
      </c>
      <c r="P43" s="56">
        <v>0.6</v>
      </c>
    </row>
    <row r="44" spans="1:16" ht="15.6" customHeight="1">
      <c r="B44" s="100" t="s">
        <v>218</v>
      </c>
      <c r="C44" s="37" t="s">
        <v>345</v>
      </c>
      <c r="D44" s="101">
        <v>100</v>
      </c>
      <c r="E44" s="56">
        <v>0.8</v>
      </c>
      <c r="F44" s="56">
        <v>0.1</v>
      </c>
      <c r="G44" s="56">
        <v>1.7</v>
      </c>
      <c r="H44" s="56">
        <v>10.9</v>
      </c>
      <c r="I44" s="56">
        <v>0.02</v>
      </c>
      <c r="J44" s="56">
        <v>5</v>
      </c>
      <c r="K44" s="56">
        <v>0</v>
      </c>
      <c r="L44" s="56">
        <v>0.1</v>
      </c>
      <c r="M44" s="56">
        <v>23</v>
      </c>
      <c r="N44" s="56">
        <v>24</v>
      </c>
      <c r="O44" s="56">
        <v>14</v>
      </c>
      <c r="P44" s="56">
        <v>0.6</v>
      </c>
    </row>
    <row r="45" spans="1:16" ht="16.149999999999999" customHeight="1">
      <c r="B45" s="90"/>
      <c r="C45" s="37" t="s">
        <v>110</v>
      </c>
      <c r="D45" s="91"/>
      <c r="E45" s="100">
        <v>0.8</v>
      </c>
      <c r="F45" s="100">
        <v>0.1</v>
      </c>
      <c r="G45" s="100">
        <v>2.1</v>
      </c>
      <c r="H45" s="100">
        <v>12.5</v>
      </c>
      <c r="I45" s="100">
        <v>0.01</v>
      </c>
      <c r="J45" s="100">
        <v>7.5</v>
      </c>
      <c r="K45" s="100">
        <v>0</v>
      </c>
      <c r="L45" s="100">
        <v>0.05</v>
      </c>
      <c r="M45" s="100">
        <v>23.15</v>
      </c>
      <c r="N45" s="100">
        <v>32.799999999999997</v>
      </c>
      <c r="O45" s="100">
        <v>14</v>
      </c>
      <c r="P45" s="100">
        <v>0.6</v>
      </c>
    </row>
    <row r="46" spans="1:16" ht="16.149999999999999" customHeight="1">
      <c r="B46" s="90" t="s">
        <v>65</v>
      </c>
      <c r="C46" s="37" t="s">
        <v>20</v>
      </c>
      <c r="D46" s="91">
        <v>30</v>
      </c>
      <c r="E46" s="56">
        <v>3.0666666666666664</v>
      </c>
      <c r="F46" s="56">
        <v>0.26666666666666672</v>
      </c>
      <c r="G46" s="56">
        <v>19.733333333333334</v>
      </c>
      <c r="H46" s="56">
        <v>93.6</v>
      </c>
      <c r="I46" s="56">
        <v>0</v>
      </c>
      <c r="J46" s="56">
        <v>0</v>
      </c>
      <c r="K46" s="56">
        <v>0</v>
      </c>
      <c r="L46" s="56">
        <v>0.4</v>
      </c>
      <c r="M46" s="56">
        <v>8</v>
      </c>
      <c r="N46" s="56">
        <v>26</v>
      </c>
      <c r="O46" s="56">
        <v>5.6000000000000014</v>
      </c>
      <c r="P46" s="56">
        <v>0.4</v>
      </c>
    </row>
    <row r="47" spans="1:16" ht="13.9" customHeight="1">
      <c r="A47" s="52">
        <v>2</v>
      </c>
      <c r="B47" s="53"/>
      <c r="C47" s="37" t="s">
        <v>313</v>
      </c>
      <c r="D47" s="54">
        <v>65</v>
      </c>
      <c r="E47" s="56">
        <v>2.8</v>
      </c>
      <c r="F47" s="56">
        <v>3.29</v>
      </c>
      <c r="G47" s="56">
        <v>19.46</v>
      </c>
      <c r="H47" s="56">
        <v>118.65</v>
      </c>
      <c r="I47" s="56">
        <v>4.2000000000000003E-2</v>
      </c>
      <c r="J47" s="56">
        <v>0</v>
      </c>
      <c r="K47" s="56">
        <v>7.000000000000001E-3</v>
      </c>
      <c r="L47" s="56">
        <v>1.4</v>
      </c>
      <c r="M47" s="56">
        <v>11.2</v>
      </c>
      <c r="N47" s="56">
        <v>30.8</v>
      </c>
      <c r="O47" s="56">
        <v>4.2</v>
      </c>
      <c r="P47" s="56">
        <v>0.42</v>
      </c>
    </row>
    <row r="48" spans="1:16" ht="15.6" customHeight="1">
      <c r="A48" s="52">
        <v>2</v>
      </c>
      <c r="B48" s="53" t="s">
        <v>226</v>
      </c>
      <c r="C48" s="37" t="s">
        <v>227</v>
      </c>
      <c r="D48" s="54" t="s">
        <v>131</v>
      </c>
      <c r="E48" s="56">
        <v>0.14000000000000001</v>
      </c>
      <c r="F48" s="56">
        <v>0.02</v>
      </c>
      <c r="G48" s="56">
        <v>15.2</v>
      </c>
      <c r="H48" s="56">
        <v>61.54</v>
      </c>
      <c r="I48" s="56">
        <v>0</v>
      </c>
      <c r="J48" s="56">
        <v>2.84</v>
      </c>
      <c r="K48" s="56">
        <v>0</v>
      </c>
      <c r="L48" s="56">
        <v>0.02</v>
      </c>
      <c r="M48" s="56">
        <v>14.2</v>
      </c>
      <c r="N48" s="56">
        <v>4.4000000000000004</v>
      </c>
      <c r="O48" s="56">
        <v>2.4</v>
      </c>
      <c r="P48" s="56">
        <v>0.36</v>
      </c>
    </row>
    <row r="49" spans="1:16" ht="14.45" customHeight="1">
      <c r="A49" s="52">
        <v>2</v>
      </c>
      <c r="B49" s="53"/>
      <c r="C49" s="53" t="s">
        <v>18</v>
      </c>
      <c r="D49" s="54"/>
      <c r="E49" s="88">
        <v>19.176666666666666</v>
      </c>
      <c r="F49" s="100">
        <v>19.976666666666667</v>
      </c>
      <c r="G49" s="100">
        <v>59.533333333333339</v>
      </c>
      <c r="H49" s="100">
        <v>504.49</v>
      </c>
      <c r="I49" s="100">
        <v>0.13300000000000001</v>
      </c>
      <c r="J49" s="100">
        <v>10.44</v>
      </c>
      <c r="K49" s="100">
        <v>1.4369999999999998</v>
      </c>
      <c r="L49" s="100">
        <v>4.6100000000000003</v>
      </c>
      <c r="M49" s="100">
        <v>104.03999999999999</v>
      </c>
      <c r="N49" s="100">
        <v>122.73</v>
      </c>
      <c r="O49" s="100">
        <v>39.269999999999996</v>
      </c>
      <c r="P49" s="100">
        <v>3.53</v>
      </c>
    </row>
    <row r="50" spans="1:16" ht="16.149999999999999" customHeight="1">
      <c r="A50" s="52">
        <v>2</v>
      </c>
      <c r="B50" s="114" t="s">
        <v>19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1:16" ht="18" customHeight="1">
      <c r="A51" s="52">
        <v>2</v>
      </c>
      <c r="B51" s="53" t="s">
        <v>147</v>
      </c>
      <c r="C51" s="37" t="s">
        <v>317</v>
      </c>
      <c r="D51" s="54">
        <v>100</v>
      </c>
      <c r="E51" s="60">
        <v>1.1000000000000001</v>
      </c>
      <c r="F51" s="60">
        <v>0.2</v>
      </c>
      <c r="G51" s="60">
        <v>3.8</v>
      </c>
      <c r="H51" s="60">
        <v>21.4</v>
      </c>
      <c r="I51" s="60">
        <v>0.06</v>
      </c>
      <c r="J51" s="60">
        <v>25</v>
      </c>
      <c r="K51" s="60">
        <v>0</v>
      </c>
      <c r="L51" s="60">
        <v>0.7</v>
      </c>
      <c r="M51" s="60">
        <v>14</v>
      </c>
      <c r="N51" s="60">
        <v>26</v>
      </c>
      <c r="O51" s="60">
        <v>20</v>
      </c>
      <c r="P51" s="60">
        <v>0.9</v>
      </c>
    </row>
    <row r="52" spans="1:16" ht="18" customHeight="1">
      <c r="B52" s="53" t="s">
        <v>150</v>
      </c>
      <c r="C52" s="37" t="s">
        <v>318</v>
      </c>
      <c r="D52" s="54">
        <v>100</v>
      </c>
      <c r="E52" s="60">
        <v>1.1000000000000001</v>
      </c>
      <c r="F52" s="60">
        <v>0.1</v>
      </c>
      <c r="G52" s="60">
        <v>3.5</v>
      </c>
      <c r="H52" s="60">
        <v>19.3</v>
      </c>
      <c r="I52" s="60">
        <v>0.01</v>
      </c>
      <c r="J52" s="60">
        <v>15</v>
      </c>
      <c r="K52" s="60">
        <v>0</v>
      </c>
      <c r="L52" s="60">
        <v>0.7</v>
      </c>
      <c r="M52" s="60">
        <v>10</v>
      </c>
      <c r="N52" s="60">
        <v>35</v>
      </c>
      <c r="O52" s="60">
        <v>15</v>
      </c>
      <c r="P52" s="60">
        <v>0.8</v>
      </c>
    </row>
    <row r="53" spans="1:16" ht="14.45" customHeight="1">
      <c r="B53" s="53"/>
      <c r="C53" s="37" t="s">
        <v>228</v>
      </c>
      <c r="D53" s="54"/>
      <c r="E53" s="61">
        <v>1.1000000000000001</v>
      </c>
      <c r="F53" s="61">
        <v>0.15000000000000002</v>
      </c>
      <c r="G53" s="60">
        <v>3.65</v>
      </c>
      <c r="H53" s="60">
        <v>20.350000000000001</v>
      </c>
      <c r="I53" s="61">
        <v>3.4999999999999996E-2</v>
      </c>
      <c r="J53" s="61">
        <v>20</v>
      </c>
      <c r="K53" s="60">
        <v>0</v>
      </c>
      <c r="L53" s="60">
        <v>0.7</v>
      </c>
      <c r="M53" s="61">
        <v>12</v>
      </c>
      <c r="N53" s="61">
        <v>30.5</v>
      </c>
      <c r="O53" s="60">
        <v>17.5</v>
      </c>
      <c r="P53" s="60">
        <v>0.85000000000000009</v>
      </c>
    </row>
    <row r="54" spans="1:16" ht="15.6" customHeight="1">
      <c r="B54" s="75" t="s">
        <v>316</v>
      </c>
      <c r="C54" s="37" t="s">
        <v>339</v>
      </c>
      <c r="D54" s="76">
        <v>100</v>
      </c>
      <c r="E54" s="60">
        <v>4.8</v>
      </c>
      <c r="F54" s="60">
        <v>5.5</v>
      </c>
      <c r="G54" s="60">
        <v>25</v>
      </c>
      <c r="H54" s="60">
        <v>168.8</v>
      </c>
      <c r="I54" s="60">
        <v>0.17</v>
      </c>
      <c r="J54" s="60">
        <v>5.5</v>
      </c>
      <c r="K54" s="60">
        <v>31.8</v>
      </c>
      <c r="L54" s="60">
        <v>0.7</v>
      </c>
      <c r="M54" s="60">
        <v>59.2</v>
      </c>
      <c r="N54" s="60">
        <v>114.7</v>
      </c>
      <c r="O54" s="60">
        <v>35.299999999999997</v>
      </c>
      <c r="P54" s="60">
        <v>3</v>
      </c>
    </row>
    <row r="55" spans="1:16" ht="15.6" customHeight="1">
      <c r="B55" s="75"/>
      <c r="C55" s="37" t="s">
        <v>110</v>
      </c>
      <c r="D55" s="76"/>
      <c r="E55" s="60">
        <v>2.95</v>
      </c>
      <c r="F55" s="60">
        <v>2.8250000000000002</v>
      </c>
      <c r="G55" s="60">
        <v>14.324999999999999</v>
      </c>
      <c r="H55" s="60">
        <v>94.575000000000003</v>
      </c>
      <c r="I55" s="60">
        <v>0.10250000000000001</v>
      </c>
      <c r="J55" s="60">
        <v>12.75</v>
      </c>
      <c r="K55" s="60">
        <v>15.9</v>
      </c>
      <c r="L55" s="60">
        <v>0.7</v>
      </c>
      <c r="M55" s="60">
        <v>35.6</v>
      </c>
      <c r="N55" s="60">
        <v>72.599999999999994</v>
      </c>
      <c r="O55" s="60">
        <v>26.4</v>
      </c>
      <c r="P55" s="60">
        <v>1.925</v>
      </c>
    </row>
    <row r="56" spans="1:16" ht="17.45" customHeight="1">
      <c r="B56" s="53" t="s">
        <v>155</v>
      </c>
      <c r="C56" s="37" t="s">
        <v>229</v>
      </c>
      <c r="D56" s="54">
        <v>250</v>
      </c>
      <c r="E56" s="60">
        <v>2.5</v>
      </c>
      <c r="F56" s="60">
        <v>7.6749999999999998</v>
      </c>
      <c r="G56" s="60">
        <v>20.425000000000001</v>
      </c>
      <c r="H56" s="60">
        <v>160.77500000000001</v>
      </c>
      <c r="I56" s="60">
        <v>0</v>
      </c>
      <c r="J56" s="60">
        <v>2.5000000000000001E-2</v>
      </c>
      <c r="K56" s="60">
        <v>8.5</v>
      </c>
      <c r="L56" s="60">
        <v>5.7750000000000004</v>
      </c>
      <c r="M56" s="60">
        <v>52.55</v>
      </c>
      <c r="N56" s="60">
        <v>26.074999999999999</v>
      </c>
      <c r="O56" s="60">
        <v>62.15</v>
      </c>
      <c r="P56" s="60">
        <v>0.77500000000000002</v>
      </c>
    </row>
    <row r="57" spans="1:16" ht="18" customHeight="1">
      <c r="B57" s="53" t="s">
        <v>230</v>
      </c>
      <c r="C57" s="37" t="s">
        <v>192</v>
      </c>
      <c r="D57" s="53" t="s">
        <v>364</v>
      </c>
      <c r="E57" s="60">
        <v>8.91</v>
      </c>
      <c r="F57" s="60">
        <v>11.88</v>
      </c>
      <c r="G57" s="60">
        <v>15.39</v>
      </c>
      <c r="H57" s="60">
        <v>204.12</v>
      </c>
      <c r="I57" s="60">
        <v>0</v>
      </c>
      <c r="J57" s="60">
        <v>2.7</v>
      </c>
      <c r="K57" s="60">
        <v>27.54</v>
      </c>
      <c r="L57" s="60">
        <v>4.8600000000000003</v>
      </c>
      <c r="M57" s="60">
        <v>81.540000000000006</v>
      </c>
      <c r="N57" s="60">
        <v>77.489999999999995</v>
      </c>
      <c r="O57" s="60">
        <v>237.87</v>
      </c>
      <c r="P57" s="60">
        <v>3.51</v>
      </c>
    </row>
    <row r="58" spans="1:16" ht="12.6" customHeight="1">
      <c r="B58" s="53"/>
      <c r="C58" s="37" t="s">
        <v>110</v>
      </c>
      <c r="D58" s="54"/>
      <c r="E58" s="60">
        <v>5.7050000000000001</v>
      </c>
      <c r="F58" s="60">
        <v>9.7774999999999999</v>
      </c>
      <c r="G58" s="60">
        <v>17.907499999999999</v>
      </c>
      <c r="H58" s="60">
        <v>182.44749999999999</v>
      </c>
      <c r="I58" s="60">
        <v>0</v>
      </c>
      <c r="J58" s="60">
        <v>1.3625</v>
      </c>
      <c r="K58" s="60">
        <v>18.02</v>
      </c>
      <c r="L58" s="60">
        <v>5.3175000000000008</v>
      </c>
      <c r="M58" s="60">
        <v>67.045000000000002</v>
      </c>
      <c r="N58" s="60">
        <v>51.782499999999999</v>
      </c>
      <c r="O58" s="60">
        <v>150.01</v>
      </c>
      <c r="P58" s="60">
        <v>2.1425000000000001</v>
      </c>
    </row>
    <row r="59" spans="1:16" ht="13.9" customHeight="1">
      <c r="B59" s="53" t="s">
        <v>231</v>
      </c>
      <c r="C59" s="37" t="s">
        <v>232</v>
      </c>
      <c r="D59" s="54">
        <v>100</v>
      </c>
      <c r="E59" s="60">
        <v>8.4420000000000002</v>
      </c>
      <c r="F59" s="60">
        <v>14.4</v>
      </c>
      <c r="G59" s="60">
        <v>11.015999999999998</v>
      </c>
      <c r="H59" s="60">
        <v>153.27000000000001</v>
      </c>
      <c r="I59" s="60">
        <v>0.18</v>
      </c>
      <c r="J59" s="60">
        <v>5.3999999999999992E-2</v>
      </c>
      <c r="K59" s="60">
        <v>2.4120000000000004</v>
      </c>
      <c r="L59" s="60">
        <v>3.0059999999999998</v>
      </c>
      <c r="M59" s="60">
        <v>80.171999999999997</v>
      </c>
      <c r="N59" s="60">
        <v>20.394000000000002</v>
      </c>
      <c r="O59" s="60">
        <v>148.185</v>
      </c>
      <c r="P59" s="60">
        <v>1.3230000000000002</v>
      </c>
    </row>
    <row r="60" spans="1:16" ht="15.6" customHeight="1">
      <c r="B60" s="53" t="s">
        <v>234</v>
      </c>
      <c r="C60" s="37" t="s">
        <v>233</v>
      </c>
      <c r="D60" s="54">
        <v>100</v>
      </c>
      <c r="E60" s="60">
        <v>11.151000000000002</v>
      </c>
      <c r="F60" s="60">
        <v>9.4769999999999985</v>
      </c>
      <c r="G60" s="60">
        <v>8.1000000000000003E-2</v>
      </c>
      <c r="H60" s="60">
        <v>130.221</v>
      </c>
      <c r="I60" s="60">
        <v>9.0000000000000011E-3</v>
      </c>
      <c r="J60" s="60">
        <v>4.4999999999999998E-2</v>
      </c>
      <c r="K60" s="60">
        <v>9.0000000000000011E-3</v>
      </c>
      <c r="L60" s="60">
        <v>2.5199999999999996</v>
      </c>
      <c r="M60" s="60">
        <v>21.51</v>
      </c>
      <c r="N60" s="60">
        <v>18.36</v>
      </c>
      <c r="O60" s="60">
        <v>155.69999999999999</v>
      </c>
      <c r="P60" s="60">
        <v>1.35</v>
      </c>
    </row>
    <row r="61" spans="1:16" ht="14.45" customHeight="1">
      <c r="B61" s="53"/>
      <c r="C61" s="37" t="s">
        <v>110</v>
      </c>
      <c r="D61" s="54"/>
      <c r="E61" s="60">
        <v>9.7965000000000018</v>
      </c>
      <c r="F61" s="60">
        <v>11.938499999999999</v>
      </c>
      <c r="G61" s="60">
        <v>5.5484999999999989</v>
      </c>
      <c r="H61" s="60">
        <v>141.74549999999999</v>
      </c>
      <c r="I61" s="60">
        <v>9.4500000000000001E-2</v>
      </c>
      <c r="J61" s="60">
        <v>4.9499999999999995E-2</v>
      </c>
      <c r="K61" s="60">
        <v>1.2105000000000001</v>
      </c>
      <c r="L61" s="60">
        <v>2.7629999999999999</v>
      </c>
      <c r="M61" s="60">
        <v>50.841000000000001</v>
      </c>
      <c r="N61" s="60">
        <v>19.377000000000002</v>
      </c>
      <c r="O61" s="60">
        <v>151.9425</v>
      </c>
      <c r="P61" s="60">
        <v>1.3365</v>
      </c>
    </row>
    <row r="62" spans="1:16" ht="29.45" customHeight="1">
      <c r="A62" s="52">
        <v>2</v>
      </c>
      <c r="B62" s="53" t="s">
        <v>304</v>
      </c>
      <c r="C62" s="37" t="s">
        <v>382</v>
      </c>
      <c r="D62" s="54" t="s">
        <v>365</v>
      </c>
      <c r="E62" s="60">
        <v>9.2189999999999994</v>
      </c>
      <c r="F62" s="60">
        <v>7.6020000000000003</v>
      </c>
      <c r="G62" s="60">
        <v>52.899000000000008</v>
      </c>
      <c r="H62" s="60">
        <v>316.89</v>
      </c>
      <c r="I62" s="60">
        <v>0.27300000000000002</v>
      </c>
      <c r="J62" s="60">
        <v>0</v>
      </c>
      <c r="K62" s="60">
        <v>27.09</v>
      </c>
      <c r="L62" s="60">
        <v>0.315</v>
      </c>
      <c r="M62" s="60">
        <v>24.108000000000001</v>
      </c>
      <c r="N62" s="60">
        <v>187.78200000000001</v>
      </c>
      <c r="O62" s="60">
        <v>66.108000000000004</v>
      </c>
      <c r="P62" s="60">
        <v>2.2260000000000004</v>
      </c>
    </row>
    <row r="63" spans="1:16" ht="18" customHeight="1">
      <c r="B63" s="53" t="s">
        <v>145</v>
      </c>
      <c r="C63" s="37" t="s">
        <v>236</v>
      </c>
      <c r="D63" s="54">
        <v>180</v>
      </c>
      <c r="E63" s="60">
        <v>6.3</v>
      </c>
      <c r="F63" s="60">
        <v>7.74</v>
      </c>
      <c r="G63" s="60">
        <v>28.8</v>
      </c>
      <c r="H63" s="60">
        <v>210.05999999999997</v>
      </c>
      <c r="I63" s="60">
        <v>3.6</v>
      </c>
      <c r="J63" s="60">
        <v>66.599999999999994</v>
      </c>
      <c r="K63" s="60">
        <v>0.126</v>
      </c>
      <c r="L63" s="60">
        <v>6.03</v>
      </c>
      <c r="M63" s="60">
        <v>10.404000000000002</v>
      </c>
      <c r="N63" s="60">
        <v>9.7560000000000002</v>
      </c>
      <c r="O63" s="60">
        <v>7.2359999999999989</v>
      </c>
      <c r="P63" s="60">
        <v>6.5339999999999998</v>
      </c>
    </row>
    <row r="64" spans="1:16" ht="14.45" customHeight="1">
      <c r="B64" s="53"/>
      <c r="C64" s="37" t="s">
        <v>110</v>
      </c>
      <c r="D64" s="54"/>
      <c r="E64" s="60">
        <v>7.7594999999999992</v>
      </c>
      <c r="F64" s="60">
        <v>7.6710000000000003</v>
      </c>
      <c r="G64" s="60">
        <v>40.849500000000006</v>
      </c>
      <c r="H64" s="60">
        <v>263.47499999999997</v>
      </c>
      <c r="I64" s="60">
        <v>1.9365000000000001</v>
      </c>
      <c r="J64" s="60">
        <v>33.299999999999997</v>
      </c>
      <c r="K64" s="60">
        <v>13.608000000000001</v>
      </c>
      <c r="L64" s="60">
        <v>3.1725000000000003</v>
      </c>
      <c r="M64" s="60">
        <v>17.256</v>
      </c>
      <c r="N64" s="60">
        <v>98.769000000000005</v>
      </c>
      <c r="O64" s="60">
        <v>36.672000000000004</v>
      </c>
      <c r="P64" s="60">
        <v>4.38</v>
      </c>
    </row>
    <row r="65" spans="1:16" ht="14.45" customHeight="1">
      <c r="A65" s="52">
        <v>2</v>
      </c>
      <c r="B65" s="53" t="s">
        <v>226</v>
      </c>
      <c r="C65" s="37" t="s">
        <v>51</v>
      </c>
      <c r="D65" s="54">
        <v>200</v>
      </c>
      <c r="E65" s="60">
        <v>0.16</v>
      </c>
      <c r="F65" s="60">
        <v>0.16</v>
      </c>
      <c r="G65" s="60">
        <v>19.88</v>
      </c>
      <c r="H65" s="60">
        <v>81.599999999999994</v>
      </c>
      <c r="I65" s="60">
        <v>0.02</v>
      </c>
      <c r="J65" s="60">
        <v>0.9</v>
      </c>
      <c r="K65" s="60">
        <v>0</v>
      </c>
      <c r="L65" s="60">
        <v>0.08</v>
      </c>
      <c r="M65" s="60">
        <v>13.94</v>
      </c>
      <c r="N65" s="60">
        <v>4.4000000000000004</v>
      </c>
      <c r="O65" s="60">
        <v>5.14</v>
      </c>
      <c r="P65" s="60">
        <v>0.93600000000000005</v>
      </c>
    </row>
    <row r="66" spans="1:16" ht="15.6" customHeight="1">
      <c r="A66" s="52">
        <v>2</v>
      </c>
      <c r="B66" s="53" t="s">
        <v>65</v>
      </c>
      <c r="C66" s="37" t="s">
        <v>20</v>
      </c>
      <c r="D66" s="54">
        <v>40</v>
      </c>
      <c r="E66" s="60">
        <v>3.0666666666666664</v>
      </c>
      <c r="F66" s="60">
        <v>0.26666666666666672</v>
      </c>
      <c r="G66" s="60">
        <v>19.733333333333334</v>
      </c>
      <c r="H66" s="60">
        <v>93.6</v>
      </c>
      <c r="I66" s="60">
        <v>0</v>
      </c>
      <c r="J66" s="60">
        <v>0</v>
      </c>
      <c r="K66" s="60">
        <v>0</v>
      </c>
      <c r="L66" s="60">
        <v>0.4</v>
      </c>
      <c r="M66" s="60">
        <v>8</v>
      </c>
      <c r="N66" s="60">
        <v>26</v>
      </c>
      <c r="O66" s="60">
        <v>5.6000000000000014</v>
      </c>
      <c r="P66" s="60">
        <v>0.4</v>
      </c>
    </row>
    <row r="67" spans="1:16" ht="13.15" customHeight="1">
      <c r="A67" s="52">
        <v>2</v>
      </c>
      <c r="B67" s="53" t="s">
        <v>225</v>
      </c>
      <c r="C67" s="37" t="s">
        <v>21</v>
      </c>
      <c r="D67" s="54">
        <v>50</v>
      </c>
      <c r="E67" s="60">
        <v>3.25</v>
      </c>
      <c r="F67" s="60">
        <v>0.625</v>
      </c>
      <c r="G67" s="60">
        <v>19.75</v>
      </c>
      <c r="H67" s="60">
        <v>97.625</v>
      </c>
      <c r="I67" s="60">
        <v>0.125</v>
      </c>
      <c r="J67" s="60">
        <v>0</v>
      </c>
      <c r="K67" s="60">
        <v>0</v>
      </c>
      <c r="L67" s="60">
        <v>0.75</v>
      </c>
      <c r="M67" s="60">
        <v>14.499999999999998</v>
      </c>
      <c r="N67" s="60">
        <v>75</v>
      </c>
      <c r="O67" s="60">
        <v>23.5</v>
      </c>
      <c r="P67" s="60">
        <v>2</v>
      </c>
    </row>
    <row r="68" spans="1:16" ht="16.899999999999999" customHeight="1">
      <c r="A68" s="52">
        <v>2</v>
      </c>
      <c r="B68" s="53"/>
      <c r="C68" s="53" t="s">
        <v>18</v>
      </c>
      <c r="D68" s="54"/>
      <c r="E68" s="53">
        <v>32.687666666666665</v>
      </c>
      <c r="F68" s="77">
        <v>33.263666666666666</v>
      </c>
      <c r="G68" s="77">
        <v>137.99383333333333</v>
      </c>
      <c r="H68" s="77">
        <v>955.06799999999998</v>
      </c>
      <c r="I68" s="77">
        <v>2.2785000000000002</v>
      </c>
      <c r="J68" s="77">
        <v>48.361999999999995</v>
      </c>
      <c r="K68" s="77">
        <v>48.738500000000009</v>
      </c>
      <c r="L68" s="77">
        <v>13.183000000000002</v>
      </c>
      <c r="M68" s="77">
        <v>207.18200000000002</v>
      </c>
      <c r="N68" s="77">
        <v>347.92850000000004</v>
      </c>
      <c r="O68" s="77">
        <v>399.2645</v>
      </c>
      <c r="P68" s="77">
        <v>13.120000000000001</v>
      </c>
    </row>
    <row r="69" spans="1:16" ht="13.9" customHeight="1">
      <c r="A69" s="52">
        <v>2</v>
      </c>
      <c r="B69" s="114" t="s">
        <v>22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6" ht="18.600000000000001" customHeight="1">
      <c r="A70" s="52">
        <v>2</v>
      </c>
      <c r="B70" s="53" t="s">
        <v>266</v>
      </c>
      <c r="C70" s="62" t="s">
        <v>375</v>
      </c>
      <c r="D70" s="63">
        <v>100</v>
      </c>
      <c r="E70" s="64">
        <v>12.879999999999999</v>
      </c>
      <c r="F70" s="64">
        <v>12.86</v>
      </c>
      <c r="G70" s="64">
        <v>16.38</v>
      </c>
      <c r="H70" s="64">
        <v>236.94000000000003</v>
      </c>
      <c r="I70" s="64">
        <v>7.0000000000000007E-2</v>
      </c>
      <c r="J70" s="64">
        <v>3</v>
      </c>
      <c r="K70" s="64">
        <v>82.5</v>
      </c>
      <c r="L70" s="64">
        <v>0.81000000000000016</v>
      </c>
      <c r="M70" s="64">
        <v>236.94000000000003</v>
      </c>
      <c r="N70" s="64">
        <v>192.1</v>
      </c>
      <c r="O70" s="64">
        <v>21.05</v>
      </c>
      <c r="P70" s="64">
        <v>1.2</v>
      </c>
    </row>
    <row r="71" spans="1:16" ht="14.45" customHeight="1">
      <c r="A71" s="52">
        <v>2</v>
      </c>
      <c r="B71" s="82" t="s">
        <v>247</v>
      </c>
      <c r="C71" s="62" t="s">
        <v>56</v>
      </c>
      <c r="D71" s="63">
        <v>200</v>
      </c>
      <c r="E71" s="64">
        <v>0.57999999999999996</v>
      </c>
      <c r="F71" s="64">
        <v>0.06</v>
      </c>
      <c r="G71" s="64">
        <v>30.2</v>
      </c>
      <c r="H71" s="64">
        <v>123.66</v>
      </c>
      <c r="I71" s="64">
        <v>0</v>
      </c>
      <c r="J71" s="64">
        <v>1.1000000000000001</v>
      </c>
      <c r="K71" s="64">
        <v>0</v>
      </c>
      <c r="L71" s="64">
        <v>0.18</v>
      </c>
      <c r="M71" s="64">
        <v>15.7</v>
      </c>
      <c r="N71" s="64">
        <v>16.32</v>
      </c>
      <c r="O71" s="64">
        <v>3.36</v>
      </c>
      <c r="P71" s="64">
        <v>0.38</v>
      </c>
    </row>
    <row r="72" spans="1:16" ht="14.45" customHeight="1">
      <c r="A72" s="52">
        <v>2</v>
      </c>
      <c r="B72" s="56"/>
      <c r="C72" s="53" t="s">
        <v>18</v>
      </c>
      <c r="D72" s="54"/>
      <c r="E72" s="53">
        <v>13.459999999999999</v>
      </c>
      <c r="F72" s="96">
        <v>12.92</v>
      </c>
      <c r="G72" s="96">
        <v>46.58</v>
      </c>
      <c r="H72" s="96">
        <v>360.6</v>
      </c>
      <c r="I72" s="96">
        <v>7.0000000000000007E-2</v>
      </c>
      <c r="J72" s="96">
        <v>4.0999999999999996</v>
      </c>
      <c r="K72" s="96">
        <v>82.5</v>
      </c>
      <c r="L72" s="96">
        <v>0.99000000000000021</v>
      </c>
      <c r="M72" s="96">
        <v>252.64000000000001</v>
      </c>
      <c r="N72" s="96">
        <v>208.42</v>
      </c>
      <c r="O72" s="96">
        <v>24.41</v>
      </c>
      <c r="P72" s="96">
        <v>1.58</v>
      </c>
    </row>
    <row r="73" spans="1:16" ht="16.149999999999999" customHeight="1">
      <c r="A73" s="52">
        <v>2</v>
      </c>
      <c r="B73" s="56"/>
      <c r="C73" s="53" t="s">
        <v>25</v>
      </c>
      <c r="D73" s="54"/>
      <c r="E73" s="53">
        <v>65.324333333333328</v>
      </c>
      <c r="F73" s="78">
        <v>66.160333333333327</v>
      </c>
      <c r="G73" s="78">
        <v>244.10716666666667</v>
      </c>
      <c r="H73" s="78">
        <v>1820.1579999999999</v>
      </c>
      <c r="I73" s="78">
        <v>2.4815</v>
      </c>
      <c r="J73" s="78">
        <v>62.901999999999994</v>
      </c>
      <c r="K73" s="78">
        <v>132.6755</v>
      </c>
      <c r="L73" s="78">
        <v>18.783000000000001</v>
      </c>
      <c r="M73" s="78">
        <v>563.86199999999997</v>
      </c>
      <c r="N73" s="78">
        <v>679.07850000000008</v>
      </c>
      <c r="O73" s="78">
        <v>462.94450000000001</v>
      </c>
      <c r="P73" s="78">
        <v>18.230000000000004</v>
      </c>
    </row>
    <row r="74" spans="1:16" s="47" customFormat="1" ht="20.100000000000001" customHeight="1">
      <c r="B74" s="57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 s="47" customFormat="1" ht="20.100000000000001" customHeight="1">
      <c r="B75" s="48" t="s">
        <v>207</v>
      </c>
      <c r="C75" s="49"/>
      <c r="D75" s="58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s="47" customFormat="1" ht="20.100000000000001" customHeight="1">
      <c r="B76" s="48" t="s">
        <v>204</v>
      </c>
      <c r="C76" s="49"/>
      <c r="D76" s="58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s="47" customFormat="1" ht="20.100000000000001" customHeight="1">
      <c r="B77" s="48" t="s">
        <v>360</v>
      </c>
      <c r="C77" s="49"/>
      <c r="D77" s="58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1:16" s="47" customFormat="1" ht="27" customHeight="1">
      <c r="B78" s="116" t="s">
        <v>0</v>
      </c>
      <c r="C78" s="116" t="s">
        <v>1</v>
      </c>
      <c r="D78" s="117" t="s">
        <v>2</v>
      </c>
      <c r="E78" s="114" t="s">
        <v>3</v>
      </c>
      <c r="F78" s="114"/>
      <c r="G78" s="114"/>
      <c r="H78" s="114" t="s">
        <v>4</v>
      </c>
      <c r="I78" s="114" t="s">
        <v>5</v>
      </c>
      <c r="J78" s="114"/>
      <c r="K78" s="114"/>
      <c r="L78" s="114"/>
      <c r="M78" s="114" t="s">
        <v>6</v>
      </c>
      <c r="N78" s="114"/>
      <c r="O78" s="114"/>
      <c r="P78" s="114"/>
    </row>
    <row r="79" spans="1:16" s="47" customFormat="1" ht="29.45" customHeight="1">
      <c r="B79" s="116"/>
      <c r="C79" s="116"/>
      <c r="D79" s="117"/>
      <c r="E79" s="53" t="s">
        <v>7</v>
      </c>
      <c r="F79" s="53" t="s">
        <v>8</v>
      </c>
      <c r="G79" s="53" t="s">
        <v>9</v>
      </c>
      <c r="H79" s="114"/>
      <c r="I79" s="53" t="s">
        <v>205</v>
      </c>
      <c r="J79" s="53" t="s">
        <v>10</v>
      </c>
      <c r="K79" s="53" t="s">
        <v>11</v>
      </c>
      <c r="L79" s="53" t="s">
        <v>12</v>
      </c>
      <c r="M79" s="53" t="s">
        <v>13</v>
      </c>
      <c r="N79" s="53" t="s">
        <v>14</v>
      </c>
      <c r="O79" s="53" t="s">
        <v>15</v>
      </c>
      <c r="P79" s="53" t="s">
        <v>16</v>
      </c>
    </row>
    <row r="80" spans="1:16" ht="14.45" customHeight="1">
      <c r="A80" s="52">
        <v>3</v>
      </c>
      <c r="B80" s="114" t="s">
        <v>17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</row>
    <row r="81" spans="1:16" ht="30" customHeight="1">
      <c r="A81" s="52">
        <v>3</v>
      </c>
      <c r="B81" s="53" t="s">
        <v>300</v>
      </c>
      <c r="C81" s="37" t="s">
        <v>376</v>
      </c>
      <c r="D81" s="54" t="s">
        <v>373</v>
      </c>
      <c r="E81" s="55">
        <v>6</v>
      </c>
      <c r="F81" s="55">
        <v>6.3</v>
      </c>
      <c r="G81" s="55">
        <v>21.45</v>
      </c>
      <c r="H81" s="55">
        <v>157.94999999999999</v>
      </c>
      <c r="I81" s="55">
        <v>0.13500000000000001</v>
      </c>
      <c r="J81" s="55">
        <v>0.69</v>
      </c>
      <c r="K81" s="55">
        <v>0.03</v>
      </c>
      <c r="L81" s="55">
        <v>0.45</v>
      </c>
      <c r="M81" s="55">
        <v>106.8</v>
      </c>
      <c r="N81" s="55">
        <v>167.85</v>
      </c>
      <c r="O81" s="55">
        <v>50.55</v>
      </c>
      <c r="P81" s="55">
        <v>1.2</v>
      </c>
    </row>
    <row r="82" spans="1:16" ht="15.6" customHeight="1">
      <c r="B82" s="90" t="s">
        <v>342</v>
      </c>
      <c r="C82" s="37" t="s">
        <v>351</v>
      </c>
      <c r="D82" s="91" t="s">
        <v>202</v>
      </c>
      <c r="E82" s="55">
        <v>7.98</v>
      </c>
      <c r="F82" s="55">
        <v>14.91</v>
      </c>
      <c r="G82" s="55">
        <v>67.59899999999999</v>
      </c>
      <c r="H82" s="55">
        <v>462.84</v>
      </c>
      <c r="I82" s="55">
        <v>0.35700000000000004</v>
      </c>
      <c r="J82" s="55">
        <v>0</v>
      </c>
      <c r="K82" s="55">
        <v>7.14</v>
      </c>
      <c r="L82" s="55">
        <v>5.0819999999999999</v>
      </c>
      <c r="M82" s="55">
        <v>54.033000000000001</v>
      </c>
      <c r="N82" s="55">
        <v>267.267</v>
      </c>
      <c r="O82" s="55">
        <v>70.412999999999997</v>
      </c>
      <c r="P82" s="55">
        <v>2.7719999999999998</v>
      </c>
    </row>
    <row r="83" spans="1:16" ht="15.6" customHeight="1">
      <c r="A83" s="52">
        <v>3</v>
      </c>
      <c r="B83" s="53" t="s">
        <v>112</v>
      </c>
      <c r="C83" s="37" t="s">
        <v>341</v>
      </c>
      <c r="D83" s="54">
        <v>200</v>
      </c>
      <c r="E83" s="55">
        <v>7</v>
      </c>
      <c r="F83" s="55">
        <v>16.600000000000001</v>
      </c>
      <c r="G83" s="55">
        <v>98</v>
      </c>
      <c r="H83" s="55">
        <v>460</v>
      </c>
      <c r="I83" s="55">
        <v>0.26</v>
      </c>
      <c r="J83" s="55">
        <v>0</v>
      </c>
      <c r="K83" s="55">
        <v>0</v>
      </c>
      <c r="L83" s="55">
        <v>3.4</v>
      </c>
      <c r="M83" s="55">
        <v>14</v>
      </c>
      <c r="N83" s="55">
        <v>126</v>
      </c>
      <c r="O83" s="55">
        <v>50</v>
      </c>
      <c r="P83" s="55">
        <v>2.8</v>
      </c>
    </row>
    <row r="84" spans="1:16" ht="15.6" customHeight="1">
      <c r="B84" s="90"/>
      <c r="C84" s="37" t="s">
        <v>228</v>
      </c>
      <c r="D84" s="91"/>
      <c r="E84" s="55">
        <v>7.49</v>
      </c>
      <c r="F84" s="55">
        <v>15.755000000000001</v>
      </c>
      <c r="G84" s="55">
        <v>82.799499999999995</v>
      </c>
      <c r="H84" s="55">
        <v>461.41999999999996</v>
      </c>
      <c r="I84" s="55">
        <v>0.3085</v>
      </c>
      <c r="J84" s="55">
        <v>0</v>
      </c>
      <c r="K84" s="55">
        <v>3.57</v>
      </c>
      <c r="L84" s="55">
        <v>4.2409999999999997</v>
      </c>
      <c r="M84" s="55">
        <v>34.016500000000001</v>
      </c>
      <c r="N84" s="55">
        <v>196.6335</v>
      </c>
      <c r="O84" s="55">
        <v>60.206499999999998</v>
      </c>
      <c r="P84" s="55">
        <v>2.7859999999999996</v>
      </c>
    </row>
    <row r="85" spans="1:16" ht="16.149999999999999" customHeight="1">
      <c r="B85" s="78"/>
      <c r="C85" s="37" t="s">
        <v>110</v>
      </c>
      <c r="D85" s="79"/>
      <c r="E85" s="71">
        <v>6.7450000000000001</v>
      </c>
      <c r="F85" s="71">
        <v>11.0275</v>
      </c>
      <c r="G85" s="71">
        <v>52.124749999999999</v>
      </c>
      <c r="H85" s="71">
        <v>309.68499999999995</v>
      </c>
      <c r="I85" s="71">
        <v>0.22175</v>
      </c>
      <c r="J85" s="71">
        <v>0.34499999999999997</v>
      </c>
      <c r="K85" s="71">
        <v>1.7999999999999998</v>
      </c>
      <c r="L85" s="71">
        <v>2.3454999999999999</v>
      </c>
      <c r="M85" s="71">
        <v>70.408249999999995</v>
      </c>
      <c r="N85" s="71">
        <v>182.24175</v>
      </c>
      <c r="O85" s="71">
        <v>55.378249999999994</v>
      </c>
      <c r="P85" s="71">
        <v>1.9929999999999999</v>
      </c>
    </row>
    <row r="86" spans="1:16" ht="15.6" customHeight="1">
      <c r="B86" s="90"/>
      <c r="C86" s="37" t="s">
        <v>383</v>
      </c>
      <c r="D86" s="91">
        <v>200</v>
      </c>
      <c r="E86" s="55">
        <v>5.6</v>
      </c>
      <c r="F86" s="55">
        <v>5</v>
      </c>
      <c r="G86" s="55">
        <v>18.8</v>
      </c>
      <c r="H86" s="55">
        <v>140</v>
      </c>
      <c r="I86" s="55">
        <v>0.06</v>
      </c>
      <c r="J86" s="55">
        <v>1.58</v>
      </c>
      <c r="K86" s="55">
        <v>0.02</v>
      </c>
      <c r="L86" s="55">
        <v>0</v>
      </c>
      <c r="M86" s="55">
        <v>152.22</v>
      </c>
      <c r="N86" s="55">
        <v>124.56</v>
      </c>
      <c r="O86" s="55">
        <v>21.34</v>
      </c>
      <c r="P86" s="55">
        <v>0.48</v>
      </c>
    </row>
    <row r="87" spans="1:16" ht="13.15" customHeight="1">
      <c r="B87" s="100"/>
      <c r="C87" s="37" t="s">
        <v>380</v>
      </c>
      <c r="D87" s="101">
        <v>25</v>
      </c>
      <c r="E87" s="55">
        <v>2.875</v>
      </c>
      <c r="F87" s="55">
        <v>0.72499999999999998</v>
      </c>
      <c r="G87" s="55">
        <v>0.23</v>
      </c>
      <c r="H87" s="55">
        <v>15.9375</v>
      </c>
      <c r="I87" s="55">
        <v>0.03</v>
      </c>
      <c r="J87" s="55">
        <v>0.8</v>
      </c>
      <c r="K87" s="55">
        <v>0.05</v>
      </c>
      <c r="L87" s="55">
        <v>0.3175</v>
      </c>
      <c r="M87" s="55">
        <v>24.75</v>
      </c>
      <c r="N87" s="55">
        <v>37.842500000000001</v>
      </c>
      <c r="O87" s="55">
        <v>11.112500000000001</v>
      </c>
      <c r="P87" s="55">
        <v>0.26750000000000002</v>
      </c>
    </row>
    <row r="88" spans="1:16" ht="15.6" customHeight="1">
      <c r="B88" s="100"/>
      <c r="C88" s="37" t="s">
        <v>110</v>
      </c>
      <c r="D88" s="101"/>
      <c r="E88" s="71">
        <v>4.2374999999999998</v>
      </c>
      <c r="F88" s="71">
        <v>2.8624999999999998</v>
      </c>
      <c r="G88" s="71">
        <v>9.5150000000000006</v>
      </c>
      <c r="H88" s="71">
        <v>77.96875</v>
      </c>
      <c r="I88" s="71">
        <v>4.4999999999999998E-2</v>
      </c>
      <c r="J88" s="71">
        <v>1.19</v>
      </c>
      <c r="K88" s="71">
        <v>3.5000000000000003E-2</v>
      </c>
      <c r="L88" s="71">
        <v>0.15875</v>
      </c>
      <c r="M88" s="71">
        <v>88.484999999999999</v>
      </c>
      <c r="N88" s="71">
        <v>81.201250000000002</v>
      </c>
      <c r="O88" s="71">
        <v>16.22625</v>
      </c>
      <c r="P88" s="71">
        <v>0.37375000000000003</v>
      </c>
    </row>
    <row r="89" spans="1:16" ht="13.15" customHeight="1">
      <c r="B89" s="100" t="s">
        <v>347</v>
      </c>
      <c r="C89" s="37" t="s">
        <v>346</v>
      </c>
      <c r="D89" s="101">
        <v>20</v>
      </c>
      <c r="E89" s="55">
        <v>4.6399999999999997</v>
      </c>
      <c r="F89" s="55">
        <v>5.9</v>
      </c>
      <c r="G89" s="55">
        <v>0</v>
      </c>
      <c r="H89" s="55">
        <v>71.66</v>
      </c>
      <c r="I89" s="55">
        <v>0</v>
      </c>
      <c r="J89" s="55">
        <v>0.14000000000000001</v>
      </c>
      <c r="K89" s="55">
        <v>5.2000000000000005E-2</v>
      </c>
      <c r="L89" s="55">
        <v>0.1</v>
      </c>
      <c r="M89" s="55">
        <v>176</v>
      </c>
      <c r="N89" s="55">
        <v>100</v>
      </c>
      <c r="O89" s="55">
        <v>7</v>
      </c>
      <c r="P89" s="55">
        <v>0.2</v>
      </c>
    </row>
    <row r="90" spans="1:16" ht="15.6" customHeight="1">
      <c r="B90" s="53" t="s">
        <v>114</v>
      </c>
      <c r="C90" s="37" t="s">
        <v>24</v>
      </c>
      <c r="D90" s="54">
        <v>30</v>
      </c>
      <c r="E90" s="55">
        <v>1.6</v>
      </c>
      <c r="F90" s="55">
        <v>0.05</v>
      </c>
      <c r="G90" s="55">
        <v>10.6</v>
      </c>
      <c r="H90" s="55">
        <v>54</v>
      </c>
      <c r="I90" s="55">
        <v>0.04</v>
      </c>
      <c r="J90" s="55">
        <v>0.8</v>
      </c>
      <c r="K90" s="55">
        <v>0</v>
      </c>
      <c r="L90" s="55">
        <v>0</v>
      </c>
      <c r="M90" s="55">
        <v>7.6</v>
      </c>
      <c r="N90" s="55">
        <v>26</v>
      </c>
      <c r="O90" s="55">
        <v>5.2</v>
      </c>
      <c r="P90" s="55">
        <v>0.5</v>
      </c>
    </row>
    <row r="91" spans="1:16" ht="15.6" customHeight="1">
      <c r="B91" s="107" t="s">
        <v>59</v>
      </c>
      <c r="C91" s="37" t="s">
        <v>26</v>
      </c>
      <c r="D91" s="108" t="s">
        <v>132</v>
      </c>
      <c r="E91" s="55">
        <v>0.08</v>
      </c>
      <c r="F91" s="55">
        <v>0.02</v>
      </c>
      <c r="G91" s="55">
        <v>15</v>
      </c>
      <c r="H91" s="55">
        <v>60.5</v>
      </c>
      <c r="I91" s="55">
        <v>0</v>
      </c>
      <c r="J91" s="55">
        <v>0</v>
      </c>
      <c r="K91" s="55">
        <v>0.04</v>
      </c>
      <c r="L91" s="55">
        <v>0</v>
      </c>
      <c r="M91" s="55">
        <v>11.1</v>
      </c>
      <c r="N91" s="55">
        <v>1.4</v>
      </c>
      <c r="O91" s="55">
        <v>2.8</v>
      </c>
      <c r="P91" s="55">
        <v>0.28000000000000003</v>
      </c>
    </row>
    <row r="92" spans="1:16" ht="15.6" customHeight="1">
      <c r="A92" s="52">
        <v>3</v>
      </c>
      <c r="B92" s="53" t="s">
        <v>237</v>
      </c>
      <c r="C92" s="37" t="s">
        <v>126</v>
      </c>
      <c r="D92" s="54">
        <v>200</v>
      </c>
      <c r="E92" s="55">
        <v>0</v>
      </c>
      <c r="F92" s="55">
        <v>0.02</v>
      </c>
      <c r="G92" s="55">
        <v>15.08</v>
      </c>
      <c r="H92" s="55">
        <v>60.5</v>
      </c>
      <c r="I92" s="55">
        <v>0.02</v>
      </c>
      <c r="J92" s="55">
        <v>0.02</v>
      </c>
      <c r="K92" s="55">
        <v>0.18</v>
      </c>
      <c r="L92" s="55">
        <v>0</v>
      </c>
      <c r="M92" s="55">
        <v>0.46</v>
      </c>
      <c r="N92" s="55">
        <v>0.02</v>
      </c>
      <c r="O92" s="55">
        <v>0</v>
      </c>
      <c r="P92" s="55">
        <v>0.26</v>
      </c>
    </row>
    <row r="93" spans="1:16" ht="15.6" customHeight="1">
      <c r="B93" s="107"/>
      <c r="C93" s="37" t="s">
        <v>110</v>
      </c>
      <c r="D93" s="108"/>
      <c r="E93" s="55">
        <v>0.04</v>
      </c>
      <c r="F93" s="55">
        <v>0.02</v>
      </c>
      <c r="G93" s="55">
        <v>15.04</v>
      </c>
      <c r="H93" s="55">
        <v>60.5</v>
      </c>
      <c r="I93" s="55">
        <v>0.01</v>
      </c>
      <c r="J93" s="55">
        <v>0.01</v>
      </c>
      <c r="K93" s="55">
        <v>0.11</v>
      </c>
      <c r="L93" s="55">
        <v>0</v>
      </c>
      <c r="M93" s="55">
        <v>5.78</v>
      </c>
      <c r="N93" s="55">
        <v>0.71</v>
      </c>
      <c r="O93" s="55">
        <v>1.4</v>
      </c>
      <c r="P93" s="55">
        <v>0.27</v>
      </c>
    </row>
    <row r="94" spans="1:16" ht="12.6" customHeight="1">
      <c r="A94" s="52">
        <v>3</v>
      </c>
      <c r="B94" s="53"/>
      <c r="C94" s="53" t="s">
        <v>18</v>
      </c>
      <c r="D94" s="65"/>
      <c r="E94" s="53">
        <v>17.262499999999999</v>
      </c>
      <c r="F94" s="107">
        <v>19.86</v>
      </c>
      <c r="G94" s="107">
        <v>87.279750000000007</v>
      </c>
      <c r="H94" s="107">
        <v>573.81374999999991</v>
      </c>
      <c r="I94" s="107">
        <v>0.31674999999999998</v>
      </c>
      <c r="J94" s="107">
        <v>2.4849999999999994</v>
      </c>
      <c r="K94" s="107">
        <v>1.9969999999999999</v>
      </c>
      <c r="L94" s="107">
        <v>2.60425</v>
      </c>
      <c r="M94" s="107">
        <v>348.27325000000002</v>
      </c>
      <c r="N94" s="107">
        <v>390.15299999999996</v>
      </c>
      <c r="O94" s="107">
        <v>85.204499999999996</v>
      </c>
      <c r="P94" s="107">
        <v>3.3367499999999999</v>
      </c>
    </row>
    <row r="95" spans="1:16" ht="12.6" customHeight="1">
      <c r="A95" s="52">
        <v>3</v>
      </c>
      <c r="B95" s="114" t="s">
        <v>19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</row>
    <row r="96" spans="1:16" ht="18" customHeight="1">
      <c r="A96" s="52">
        <v>3</v>
      </c>
      <c r="B96" s="53" t="s">
        <v>218</v>
      </c>
      <c r="C96" s="37" t="s">
        <v>319</v>
      </c>
      <c r="D96" s="54">
        <v>100</v>
      </c>
      <c r="E96" s="56">
        <v>0.8</v>
      </c>
      <c r="F96" s="56">
        <v>0.1</v>
      </c>
      <c r="G96" s="56">
        <v>1.7</v>
      </c>
      <c r="H96" s="56">
        <v>10.9</v>
      </c>
      <c r="I96" s="56">
        <v>0.02</v>
      </c>
      <c r="J96" s="56">
        <v>5</v>
      </c>
      <c r="K96" s="56">
        <v>0</v>
      </c>
      <c r="L96" s="56">
        <v>0.1</v>
      </c>
      <c r="M96" s="56">
        <v>23</v>
      </c>
      <c r="N96" s="56">
        <v>24</v>
      </c>
      <c r="O96" s="56">
        <v>14</v>
      </c>
      <c r="P96" s="56">
        <v>0.6</v>
      </c>
    </row>
    <row r="97" spans="1:16" ht="16.899999999999999" customHeight="1">
      <c r="B97" s="53" t="s">
        <v>239</v>
      </c>
      <c r="C97" s="37" t="s">
        <v>238</v>
      </c>
      <c r="D97" s="54">
        <v>100</v>
      </c>
      <c r="E97" s="56">
        <v>1.4</v>
      </c>
      <c r="F97" s="56">
        <v>2.9</v>
      </c>
      <c r="G97" s="56">
        <v>7.6</v>
      </c>
      <c r="H97" s="56">
        <v>62.099999999999994</v>
      </c>
      <c r="I97" s="56">
        <v>0</v>
      </c>
      <c r="J97" s="56">
        <v>1.7</v>
      </c>
      <c r="K97" s="56">
        <v>0</v>
      </c>
      <c r="L97" s="56">
        <v>0.2</v>
      </c>
      <c r="M97" s="56">
        <v>9.5</v>
      </c>
      <c r="N97" s="56">
        <v>9.3000000000000007</v>
      </c>
      <c r="O97" s="56">
        <v>5.3</v>
      </c>
      <c r="P97" s="56">
        <v>0.25</v>
      </c>
    </row>
    <row r="98" spans="1:16" ht="13.9" customHeight="1">
      <c r="B98" s="53"/>
      <c r="C98" s="37" t="s">
        <v>110</v>
      </c>
      <c r="D98" s="54"/>
      <c r="E98" s="53">
        <v>1.1000000000000001</v>
      </c>
      <c r="F98" s="53">
        <v>1.5</v>
      </c>
      <c r="G98" s="53">
        <v>4.6499999999999995</v>
      </c>
      <c r="H98" s="53">
        <v>36.5</v>
      </c>
      <c r="I98" s="53">
        <v>0.01</v>
      </c>
      <c r="J98" s="53">
        <v>3.35</v>
      </c>
      <c r="K98" s="53">
        <v>0</v>
      </c>
      <c r="L98" s="53">
        <v>0.15000000000000002</v>
      </c>
      <c r="M98" s="53">
        <v>16.25</v>
      </c>
      <c r="N98" s="53">
        <v>16.649999999999999</v>
      </c>
      <c r="O98" s="53">
        <v>9.65</v>
      </c>
      <c r="P98" s="53">
        <v>0.42499999999999999</v>
      </c>
    </row>
    <row r="99" spans="1:16" ht="13.9" customHeight="1">
      <c r="B99" s="53" t="s">
        <v>242</v>
      </c>
      <c r="C99" s="37" t="s">
        <v>240</v>
      </c>
      <c r="D99" s="54" t="s">
        <v>366</v>
      </c>
      <c r="E99" s="56">
        <v>5.3365000000000009</v>
      </c>
      <c r="F99" s="56">
        <v>16.692</v>
      </c>
      <c r="G99" s="56">
        <v>29.334499999999998</v>
      </c>
      <c r="H99" s="56">
        <v>288.91200000000003</v>
      </c>
      <c r="I99" s="56">
        <v>1.3000000000000001E-2</v>
      </c>
      <c r="J99" s="56">
        <v>0.13</v>
      </c>
      <c r="K99" s="56">
        <v>53.95</v>
      </c>
      <c r="L99" s="56">
        <v>6.63</v>
      </c>
      <c r="M99" s="56">
        <v>152.75</v>
      </c>
      <c r="N99" s="56">
        <v>83.85</v>
      </c>
      <c r="O99" s="56">
        <v>144.30000000000001</v>
      </c>
      <c r="P99" s="56">
        <v>3.25</v>
      </c>
    </row>
    <row r="100" spans="1:16" ht="25.15" customHeight="1">
      <c r="B100" s="53" t="s">
        <v>243</v>
      </c>
      <c r="C100" s="37" t="s">
        <v>241</v>
      </c>
      <c r="D100" s="54" t="s">
        <v>367</v>
      </c>
      <c r="E100" s="56">
        <v>5.61</v>
      </c>
      <c r="F100" s="56">
        <v>4.8674999999999997</v>
      </c>
      <c r="G100" s="56">
        <v>14.3</v>
      </c>
      <c r="H100" s="56">
        <v>123.44750000000001</v>
      </c>
      <c r="I100" s="56">
        <v>8.2500000000000004E-2</v>
      </c>
      <c r="J100" s="56">
        <v>2.1724999999999999</v>
      </c>
      <c r="K100" s="56">
        <v>2.75E-2</v>
      </c>
      <c r="L100" s="56">
        <v>0</v>
      </c>
      <c r="M100" s="56">
        <v>209.30250000000001</v>
      </c>
      <c r="N100" s="56">
        <v>171.27</v>
      </c>
      <c r="O100" s="56">
        <v>29.342500000000001</v>
      </c>
      <c r="P100" s="56">
        <v>0.66</v>
      </c>
    </row>
    <row r="101" spans="1:16" ht="16.149999999999999" customHeight="1">
      <c r="B101" s="53"/>
      <c r="C101" s="37" t="s">
        <v>110</v>
      </c>
      <c r="D101" s="54"/>
      <c r="E101" s="53">
        <v>5.4732500000000002</v>
      </c>
      <c r="F101" s="53">
        <v>10.77975</v>
      </c>
      <c r="G101" s="53">
        <v>21.817250000000001</v>
      </c>
      <c r="H101" s="53">
        <v>206.17975000000001</v>
      </c>
      <c r="I101" s="53">
        <v>4.7750000000000001E-2</v>
      </c>
      <c r="J101" s="53">
        <v>1.1512499999999999</v>
      </c>
      <c r="K101" s="53">
        <v>26.988750000000003</v>
      </c>
      <c r="L101" s="53">
        <v>3.3149999999999999</v>
      </c>
      <c r="M101" s="53">
        <v>181.02625</v>
      </c>
      <c r="N101" s="53">
        <v>127.56</v>
      </c>
      <c r="O101" s="53">
        <v>86.821250000000006</v>
      </c>
      <c r="P101" s="53">
        <v>1.9550000000000001</v>
      </c>
    </row>
    <row r="102" spans="1:16" ht="14.45" customHeight="1">
      <c r="B102" s="53" t="s">
        <v>244</v>
      </c>
      <c r="C102" s="37" t="s">
        <v>154</v>
      </c>
      <c r="D102" s="54" t="s">
        <v>368</v>
      </c>
      <c r="E102" s="56">
        <v>13.26</v>
      </c>
      <c r="F102" s="56">
        <v>5.33</v>
      </c>
      <c r="G102" s="56">
        <v>2.99</v>
      </c>
      <c r="H102" s="56">
        <v>112.96999999999998</v>
      </c>
      <c r="I102" s="56">
        <v>0</v>
      </c>
      <c r="J102" s="56">
        <v>0.13</v>
      </c>
      <c r="K102" s="56">
        <v>1.43</v>
      </c>
      <c r="L102" s="56">
        <v>2.4700000000000002</v>
      </c>
      <c r="M102" s="56">
        <v>62.4</v>
      </c>
      <c r="N102" s="56">
        <v>74.23</v>
      </c>
      <c r="O102" s="56">
        <v>292.37</v>
      </c>
      <c r="P102" s="56">
        <v>1.3</v>
      </c>
    </row>
    <row r="103" spans="1:16" ht="15.6" customHeight="1">
      <c r="B103" s="53" t="s">
        <v>193</v>
      </c>
      <c r="C103" s="37" t="s">
        <v>245</v>
      </c>
      <c r="D103" s="54">
        <v>100</v>
      </c>
      <c r="E103" s="56">
        <v>14.6</v>
      </c>
      <c r="F103" s="56">
        <v>6.3</v>
      </c>
      <c r="G103" s="56">
        <v>5.3</v>
      </c>
      <c r="H103" s="56">
        <v>105.3</v>
      </c>
      <c r="I103" s="56">
        <v>0</v>
      </c>
      <c r="J103" s="56">
        <v>0.1</v>
      </c>
      <c r="K103" s="56">
        <v>0.6</v>
      </c>
      <c r="L103" s="56">
        <v>3.3</v>
      </c>
      <c r="M103" s="56">
        <v>41.5</v>
      </c>
      <c r="N103" s="56">
        <v>44.3</v>
      </c>
      <c r="O103" s="56">
        <v>192.6</v>
      </c>
      <c r="P103" s="56">
        <v>1</v>
      </c>
    </row>
    <row r="104" spans="1:16" ht="15.6" customHeight="1">
      <c r="B104" s="78"/>
      <c r="C104" s="37" t="s">
        <v>110</v>
      </c>
      <c r="D104" s="79"/>
      <c r="E104" s="78">
        <v>13.93</v>
      </c>
      <c r="F104" s="78">
        <v>5.8149999999999995</v>
      </c>
      <c r="G104" s="78">
        <v>4.1449999999999996</v>
      </c>
      <c r="H104" s="78">
        <v>109.13499999999999</v>
      </c>
      <c r="I104" s="78">
        <v>0</v>
      </c>
      <c r="J104" s="78">
        <v>0.115</v>
      </c>
      <c r="K104" s="78">
        <v>1.0149999999999999</v>
      </c>
      <c r="L104" s="78">
        <v>2.8849999999999998</v>
      </c>
      <c r="M104" s="78">
        <v>51.95</v>
      </c>
      <c r="N104" s="78">
        <v>59.265000000000001</v>
      </c>
      <c r="O104" s="78">
        <v>242.48500000000001</v>
      </c>
      <c r="P104" s="78">
        <v>1.1499999999999999</v>
      </c>
    </row>
    <row r="105" spans="1:16" ht="16.149999999999999" customHeight="1">
      <c r="B105" s="79" t="s">
        <v>301</v>
      </c>
      <c r="C105" s="37" t="s">
        <v>53</v>
      </c>
      <c r="D105" s="54">
        <v>180</v>
      </c>
      <c r="E105" s="56">
        <v>3.6719999999999997</v>
      </c>
      <c r="F105" s="56">
        <v>5.76</v>
      </c>
      <c r="G105" s="56">
        <v>19.079999999999998</v>
      </c>
      <c r="H105" s="56">
        <v>142.84799999999998</v>
      </c>
      <c r="I105" s="56">
        <v>0.16200000000000001</v>
      </c>
      <c r="J105" s="56">
        <v>21.797999999999998</v>
      </c>
      <c r="K105" s="56">
        <v>3.6000000000000004E-2</v>
      </c>
      <c r="L105" s="56">
        <v>0.21599999999999997</v>
      </c>
      <c r="M105" s="56">
        <v>44.37</v>
      </c>
      <c r="N105" s="56">
        <v>103.914</v>
      </c>
      <c r="O105" s="56">
        <v>33.299999999999997</v>
      </c>
      <c r="P105" s="56">
        <v>1.2060000000000002</v>
      </c>
    </row>
    <row r="106" spans="1:16" ht="14.45" customHeight="1">
      <c r="B106" s="79" t="s">
        <v>344</v>
      </c>
      <c r="C106" s="37" t="s">
        <v>343</v>
      </c>
      <c r="D106" s="79">
        <v>180</v>
      </c>
      <c r="E106" s="56">
        <v>3.222</v>
      </c>
      <c r="F106" s="56">
        <v>18.594000000000001</v>
      </c>
      <c r="G106" s="56">
        <v>24.408000000000001</v>
      </c>
      <c r="H106" s="56">
        <v>222.3</v>
      </c>
      <c r="I106" s="56">
        <v>0.18</v>
      </c>
      <c r="J106" s="56">
        <v>41.85</v>
      </c>
      <c r="K106" s="56">
        <v>0</v>
      </c>
      <c r="L106" s="56">
        <v>8.0640000000000001</v>
      </c>
      <c r="M106" s="56">
        <v>43.92</v>
      </c>
      <c r="N106" s="56">
        <v>94.716000000000008</v>
      </c>
      <c r="O106" s="56">
        <v>41.238</v>
      </c>
      <c r="P106" s="56">
        <v>1.548</v>
      </c>
    </row>
    <row r="107" spans="1:16" ht="14.45" customHeight="1">
      <c r="B107" s="53"/>
      <c r="C107" s="37" t="s">
        <v>110</v>
      </c>
      <c r="D107" s="54"/>
      <c r="E107" s="53">
        <v>3.4470000000000001</v>
      </c>
      <c r="F107" s="78">
        <v>12.177</v>
      </c>
      <c r="G107" s="78">
        <v>21.744</v>
      </c>
      <c r="H107" s="78">
        <v>182.57400000000001</v>
      </c>
      <c r="I107" s="78">
        <v>0.17099999999999999</v>
      </c>
      <c r="J107" s="78">
        <v>31.823999999999998</v>
      </c>
      <c r="K107" s="78">
        <v>1.8000000000000002E-2</v>
      </c>
      <c r="L107" s="78">
        <v>4.1399999999999997</v>
      </c>
      <c r="M107" s="78">
        <v>44.144999999999996</v>
      </c>
      <c r="N107" s="78">
        <v>99.314999999999998</v>
      </c>
      <c r="O107" s="78">
        <v>37.268999999999998</v>
      </c>
      <c r="P107" s="78">
        <v>1.3770000000000002</v>
      </c>
    </row>
    <row r="108" spans="1:16" ht="18" customHeight="1">
      <c r="A108" s="52">
        <v>3</v>
      </c>
      <c r="B108" s="53" t="s">
        <v>256</v>
      </c>
      <c r="C108" s="37" t="s">
        <v>64</v>
      </c>
      <c r="D108" s="54">
        <v>200</v>
      </c>
      <c r="E108" s="56">
        <v>0.66</v>
      </c>
      <c r="F108" s="56">
        <v>0.1</v>
      </c>
      <c r="G108" s="56">
        <v>28.02</v>
      </c>
      <c r="H108" s="56">
        <v>109.48</v>
      </c>
      <c r="I108" s="56">
        <v>0</v>
      </c>
      <c r="J108" s="56">
        <v>0.02</v>
      </c>
      <c r="K108" s="56">
        <v>0.68</v>
      </c>
      <c r="L108" s="56">
        <v>0.5</v>
      </c>
      <c r="M108" s="56">
        <v>32.479999999999997</v>
      </c>
      <c r="N108" s="56">
        <v>17.46</v>
      </c>
      <c r="O108" s="56">
        <v>23.44</v>
      </c>
      <c r="P108" s="56">
        <v>0.7</v>
      </c>
    </row>
    <row r="109" spans="1:16" ht="14.45" customHeight="1">
      <c r="B109" s="53"/>
      <c r="C109" s="37" t="s">
        <v>334</v>
      </c>
      <c r="D109" s="54">
        <v>150</v>
      </c>
      <c r="E109" s="56">
        <v>0.6</v>
      </c>
      <c r="F109" s="56">
        <v>0.6</v>
      </c>
      <c r="G109" s="56">
        <v>14.699999999999998</v>
      </c>
      <c r="H109" s="56">
        <v>66.599999999999994</v>
      </c>
      <c r="I109" s="56">
        <v>0</v>
      </c>
      <c r="J109" s="56">
        <v>0</v>
      </c>
      <c r="K109" s="56">
        <v>15</v>
      </c>
      <c r="L109" s="56">
        <v>0.3</v>
      </c>
      <c r="M109" s="56">
        <v>24</v>
      </c>
      <c r="N109" s="56">
        <v>13.5</v>
      </c>
      <c r="O109" s="56">
        <v>16.5</v>
      </c>
      <c r="P109" s="56">
        <v>3.2999999999999994</v>
      </c>
    </row>
    <row r="110" spans="1:16" ht="15.6" customHeight="1">
      <c r="B110" s="53" t="s">
        <v>65</v>
      </c>
      <c r="C110" s="37" t="s">
        <v>20</v>
      </c>
      <c r="D110" s="54">
        <v>40</v>
      </c>
      <c r="E110" s="56">
        <v>3.0666666666666664</v>
      </c>
      <c r="F110" s="56">
        <v>0.26666666666666672</v>
      </c>
      <c r="G110" s="56">
        <v>19.733333333333334</v>
      </c>
      <c r="H110" s="56">
        <v>93.6</v>
      </c>
      <c r="I110" s="56">
        <v>0</v>
      </c>
      <c r="J110" s="56">
        <v>0</v>
      </c>
      <c r="K110" s="56">
        <v>0</v>
      </c>
      <c r="L110" s="56">
        <v>0.4</v>
      </c>
      <c r="M110" s="56">
        <v>8</v>
      </c>
      <c r="N110" s="56">
        <v>26</v>
      </c>
      <c r="O110" s="56">
        <v>5.6000000000000014</v>
      </c>
      <c r="P110" s="56">
        <v>0.4</v>
      </c>
    </row>
    <row r="111" spans="1:16" ht="16.149999999999999" customHeight="1">
      <c r="A111" s="52">
        <v>3</v>
      </c>
      <c r="B111" s="53" t="s">
        <v>225</v>
      </c>
      <c r="C111" s="37" t="s">
        <v>21</v>
      </c>
      <c r="D111" s="54">
        <v>50</v>
      </c>
      <c r="E111" s="56">
        <v>3.25</v>
      </c>
      <c r="F111" s="56">
        <v>0.625</v>
      </c>
      <c r="G111" s="56">
        <v>19.75</v>
      </c>
      <c r="H111" s="56">
        <v>97.625</v>
      </c>
      <c r="I111" s="56">
        <v>0.125</v>
      </c>
      <c r="J111" s="56">
        <v>0</v>
      </c>
      <c r="K111" s="56">
        <v>0</v>
      </c>
      <c r="L111" s="56">
        <v>0.75</v>
      </c>
      <c r="M111" s="56">
        <v>14.499999999999998</v>
      </c>
      <c r="N111" s="56">
        <v>75</v>
      </c>
      <c r="O111" s="56">
        <v>23.5</v>
      </c>
      <c r="P111" s="56">
        <v>2</v>
      </c>
    </row>
    <row r="112" spans="1:16" ht="13.9" customHeight="1">
      <c r="A112" s="52">
        <v>3</v>
      </c>
      <c r="B112" s="53"/>
      <c r="C112" s="53" t="s">
        <v>18</v>
      </c>
      <c r="D112" s="54"/>
      <c r="E112" s="89">
        <v>31.526916666666665</v>
      </c>
      <c r="F112" s="89">
        <v>31.863416666666666</v>
      </c>
      <c r="G112" s="89">
        <v>134.55958333333334</v>
      </c>
      <c r="H112" s="89">
        <v>901.69375000000002</v>
      </c>
      <c r="I112" s="53">
        <v>0.35375000000000001</v>
      </c>
      <c r="J112" s="89">
        <v>36.460249999999995</v>
      </c>
      <c r="K112" s="89">
        <v>43.701750000000004</v>
      </c>
      <c r="L112" s="89">
        <v>12.44</v>
      </c>
      <c r="M112" s="89">
        <v>372.35124999999999</v>
      </c>
      <c r="N112" s="89">
        <v>434.75</v>
      </c>
      <c r="O112" s="89">
        <v>445.26525000000004</v>
      </c>
      <c r="P112" s="89">
        <v>11.307</v>
      </c>
    </row>
    <row r="113" spans="1:16" ht="13.15" customHeight="1">
      <c r="A113" s="52">
        <v>3</v>
      </c>
      <c r="B113" s="114" t="s">
        <v>22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1:16" ht="27" customHeight="1">
      <c r="A114" s="52">
        <v>3</v>
      </c>
      <c r="B114" s="83" t="s">
        <v>357</v>
      </c>
      <c r="C114" s="37" t="s">
        <v>356</v>
      </c>
      <c r="D114" s="54" t="s">
        <v>202</v>
      </c>
      <c r="E114" s="56">
        <v>12.15</v>
      </c>
      <c r="F114" s="56">
        <v>13.95</v>
      </c>
      <c r="G114" s="56">
        <v>36.390000000000008</v>
      </c>
      <c r="H114" s="56">
        <v>319.8</v>
      </c>
      <c r="I114" s="56">
        <v>0.16500000000000001</v>
      </c>
      <c r="J114" s="56">
        <v>7.964999999999999</v>
      </c>
      <c r="K114" s="56">
        <v>2.94</v>
      </c>
      <c r="L114" s="56">
        <v>2.3849999999999998</v>
      </c>
      <c r="M114" s="56">
        <v>191.43</v>
      </c>
      <c r="N114" s="56">
        <v>243.25499999999997</v>
      </c>
      <c r="O114" s="56">
        <v>64.739999999999995</v>
      </c>
      <c r="P114" s="56">
        <v>1.7849999999999999</v>
      </c>
    </row>
    <row r="115" spans="1:16" ht="16.899999999999999" customHeight="1">
      <c r="A115" s="52">
        <v>3</v>
      </c>
      <c r="B115" s="53" t="s">
        <v>59</v>
      </c>
      <c r="C115" s="37" t="s">
        <v>26</v>
      </c>
      <c r="D115" s="54" t="s">
        <v>132</v>
      </c>
      <c r="E115" s="56">
        <v>0.08</v>
      </c>
      <c r="F115" s="56">
        <v>0.02</v>
      </c>
      <c r="G115" s="56">
        <v>15</v>
      </c>
      <c r="H115" s="56">
        <v>60.5</v>
      </c>
      <c r="I115" s="56">
        <v>0</v>
      </c>
      <c r="J115" s="56">
        <v>0</v>
      </c>
      <c r="K115" s="56">
        <v>0.04</v>
      </c>
      <c r="L115" s="56">
        <v>0</v>
      </c>
      <c r="M115" s="56">
        <v>11.1</v>
      </c>
      <c r="N115" s="56">
        <v>1.4</v>
      </c>
      <c r="O115" s="56">
        <v>2.8</v>
      </c>
      <c r="P115" s="56">
        <v>0.28000000000000003</v>
      </c>
    </row>
    <row r="116" spans="1:16" ht="13.9" customHeight="1">
      <c r="A116" s="52">
        <v>3</v>
      </c>
      <c r="B116" s="53"/>
      <c r="C116" s="53" t="s">
        <v>18</v>
      </c>
      <c r="D116" s="54"/>
      <c r="E116" s="53">
        <v>12.23</v>
      </c>
      <c r="F116" s="53">
        <v>13.969999999999999</v>
      </c>
      <c r="G116" s="53">
        <v>51.390000000000008</v>
      </c>
      <c r="H116" s="53">
        <v>380.3</v>
      </c>
      <c r="I116" s="53">
        <v>0.16500000000000001</v>
      </c>
      <c r="J116" s="53">
        <v>7.964999999999999</v>
      </c>
      <c r="K116" s="53">
        <v>2.98</v>
      </c>
      <c r="L116" s="53">
        <v>2.3849999999999998</v>
      </c>
      <c r="M116" s="53">
        <v>202.53</v>
      </c>
      <c r="N116" s="53">
        <v>244.65499999999997</v>
      </c>
      <c r="O116" s="53">
        <v>67.539999999999992</v>
      </c>
      <c r="P116" s="53">
        <v>2.0649999999999999</v>
      </c>
    </row>
    <row r="117" spans="1:16" ht="13.15" customHeight="1">
      <c r="A117" s="52">
        <v>3</v>
      </c>
      <c r="B117" s="53"/>
      <c r="C117" s="53" t="s">
        <v>27</v>
      </c>
      <c r="D117" s="54"/>
      <c r="E117" s="53">
        <v>61.019416666666672</v>
      </c>
      <c r="F117" s="53">
        <v>65.693416666666664</v>
      </c>
      <c r="G117" s="53">
        <v>273.22933333333333</v>
      </c>
      <c r="H117" s="53">
        <v>1855.8074999999999</v>
      </c>
      <c r="I117" s="53">
        <v>0.83550000000000002</v>
      </c>
      <c r="J117" s="53">
        <v>46.910249999999991</v>
      </c>
      <c r="K117" s="53">
        <v>48.678750000000001</v>
      </c>
      <c r="L117" s="53">
        <v>17.42925</v>
      </c>
      <c r="M117" s="53">
        <v>923.15449999999998</v>
      </c>
      <c r="N117" s="53">
        <v>1069.558</v>
      </c>
      <c r="O117" s="53">
        <v>598.00974999999994</v>
      </c>
      <c r="P117" s="53">
        <v>16.708750000000002</v>
      </c>
    </row>
    <row r="118" spans="1:16" s="47" customFormat="1" ht="20.100000000000001" customHeight="1">
      <c r="B118" s="57"/>
      <c r="C118" s="57"/>
      <c r="D118" s="58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1:16" s="47" customFormat="1" ht="20.100000000000001" customHeight="1">
      <c r="B119" s="48" t="s">
        <v>208</v>
      </c>
      <c r="C119" s="49"/>
      <c r="D119" s="58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1:16" s="47" customFormat="1" ht="20.100000000000001" customHeight="1">
      <c r="B120" s="48" t="s">
        <v>204</v>
      </c>
      <c r="C120" s="49"/>
      <c r="D120" s="58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1:16" s="47" customFormat="1" ht="14.45" customHeight="1">
      <c r="B121" s="48" t="s">
        <v>359</v>
      </c>
      <c r="C121" s="49"/>
      <c r="D121" s="58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1:16" s="47" customFormat="1" ht="19.899999999999999" hidden="1" customHeight="1">
      <c r="B122" s="57"/>
      <c r="C122" s="57"/>
      <c r="D122" s="58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1:16" s="47" customFormat="1" ht="32.25" customHeight="1">
      <c r="B123" s="116" t="s">
        <v>0</v>
      </c>
      <c r="C123" s="116" t="s">
        <v>1</v>
      </c>
      <c r="D123" s="117" t="s">
        <v>2</v>
      </c>
      <c r="E123" s="114" t="s">
        <v>3</v>
      </c>
      <c r="F123" s="114"/>
      <c r="G123" s="114"/>
      <c r="H123" s="114" t="s">
        <v>4</v>
      </c>
      <c r="I123" s="114" t="s">
        <v>5</v>
      </c>
      <c r="J123" s="114"/>
      <c r="K123" s="114"/>
      <c r="L123" s="114"/>
      <c r="M123" s="114" t="s">
        <v>6</v>
      </c>
      <c r="N123" s="114"/>
      <c r="O123" s="114"/>
      <c r="P123" s="114"/>
    </row>
    <row r="124" spans="1:16" s="47" customFormat="1" ht="25.9" customHeight="1">
      <c r="B124" s="116"/>
      <c r="C124" s="116"/>
      <c r="D124" s="117"/>
      <c r="E124" s="53" t="s">
        <v>7</v>
      </c>
      <c r="F124" s="53" t="s">
        <v>8</v>
      </c>
      <c r="G124" s="53" t="s">
        <v>9</v>
      </c>
      <c r="H124" s="114"/>
      <c r="I124" s="53" t="s">
        <v>205</v>
      </c>
      <c r="J124" s="53" t="s">
        <v>10</v>
      </c>
      <c r="K124" s="53" t="s">
        <v>11</v>
      </c>
      <c r="L124" s="53" t="s">
        <v>12</v>
      </c>
      <c r="M124" s="53" t="s">
        <v>13</v>
      </c>
      <c r="N124" s="53" t="s">
        <v>14</v>
      </c>
      <c r="O124" s="53" t="s">
        <v>15</v>
      </c>
      <c r="P124" s="53" t="s">
        <v>16</v>
      </c>
    </row>
    <row r="125" spans="1:16" ht="16.149999999999999" customHeight="1">
      <c r="A125" s="52">
        <v>4</v>
      </c>
      <c r="B125" s="114" t="s">
        <v>17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1:16" ht="31.9" customHeight="1">
      <c r="A126" s="52">
        <v>4</v>
      </c>
      <c r="B126" s="53" t="s">
        <v>258</v>
      </c>
      <c r="C126" s="37" t="s">
        <v>335</v>
      </c>
      <c r="D126" s="54" t="s">
        <v>202</v>
      </c>
      <c r="E126" s="56">
        <v>12.474</v>
      </c>
      <c r="F126" s="56">
        <v>7.35</v>
      </c>
      <c r="G126" s="56">
        <v>44.94</v>
      </c>
      <c r="H126" s="56">
        <v>321.51</v>
      </c>
      <c r="I126" s="56">
        <v>0.14700000000000002</v>
      </c>
      <c r="J126" s="56">
        <v>2.4359999999999999</v>
      </c>
      <c r="K126" s="56">
        <v>8.4000000000000005E-2</v>
      </c>
      <c r="L126" s="56">
        <v>2.7510000000000003</v>
      </c>
      <c r="M126" s="56">
        <v>100.8</v>
      </c>
      <c r="N126" s="56">
        <v>128.72999999999999</v>
      </c>
      <c r="O126" s="56">
        <v>30.45</v>
      </c>
      <c r="P126" s="56">
        <v>36.854999999999997</v>
      </c>
    </row>
    <row r="127" spans="1:16" ht="18" customHeight="1">
      <c r="A127" s="52">
        <v>4</v>
      </c>
      <c r="B127" s="83" t="s">
        <v>336</v>
      </c>
      <c r="C127" s="37" t="s">
        <v>337</v>
      </c>
      <c r="D127" s="54">
        <v>200</v>
      </c>
      <c r="E127" s="56">
        <v>16.754999999999999</v>
      </c>
      <c r="F127" s="56">
        <v>15.75</v>
      </c>
      <c r="G127" s="56">
        <v>3.0149999999999992</v>
      </c>
      <c r="H127" s="56">
        <v>333.28500000000003</v>
      </c>
      <c r="I127" s="56">
        <v>1.0200000000000002</v>
      </c>
      <c r="J127" s="56">
        <v>7.4999999999999997E-2</v>
      </c>
      <c r="K127" s="56">
        <v>5.04</v>
      </c>
      <c r="L127" s="56">
        <v>9.3149999999999995</v>
      </c>
      <c r="M127" s="56">
        <v>101.91</v>
      </c>
      <c r="N127" s="56">
        <v>20.100000000000001</v>
      </c>
      <c r="O127" s="56">
        <v>173.05500000000001</v>
      </c>
      <c r="P127" s="56">
        <v>2.2949999999999999</v>
      </c>
    </row>
    <row r="128" spans="1:16" ht="15.6" customHeight="1">
      <c r="B128" s="83"/>
      <c r="C128" s="37" t="s">
        <v>110</v>
      </c>
      <c r="D128" s="91"/>
      <c r="E128" s="56">
        <v>14.6145</v>
      </c>
      <c r="F128" s="56">
        <v>11.55</v>
      </c>
      <c r="G128" s="56">
        <v>23.977499999999999</v>
      </c>
      <c r="H128" s="56">
        <v>327.39750000000004</v>
      </c>
      <c r="I128" s="56">
        <v>0.58350000000000013</v>
      </c>
      <c r="J128" s="56">
        <v>1.2555000000000001</v>
      </c>
      <c r="K128" s="56">
        <v>2.5619999999999998</v>
      </c>
      <c r="L128" s="56">
        <v>6.0329999999999995</v>
      </c>
      <c r="M128" s="56">
        <v>101.35499999999999</v>
      </c>
      <c r="N128" s="56">
        <v>74.414999999999992</v>
      </c>
      <c r="O128" s="56">
        <v>101.7525</v>
      </c>
      <c r="P128" s="56">
        <v>19.574999999999999</v>
      </c>
    </row>
    <row r="129" spans="1:16" ht="15.6" customHeight="1">
      <c r="B129" s="83" t="s">
        <v>114</v>
      </c>
      <c r="C129" s="37" t="s">
        <v>24</v>
      </c>
      <c r="D129" s="101">
        <v>30</v>
      </c>
      <c r="E129" s="56">
        <v>2.4</v>
      </c>
      <c r="F129" s="56">
        <v>7.4999999999999997E-2</v>
      </c>
      <c r="G129" s="56">
        <v>15.9</v>
      </c>
      <c r="H129" s="56">
        <v>81</v>
      </c>
      <c r="I129" s="56">
        <v>0.06</v>
      </c>
      <c r="J129" s="56">
        <v>1.2</v>
      </c>
      <c r="K129" s="56">
        <v>0</v>
      </c>
      <c r="L129" s="56">
        <v>0</v>
      </c>
      <c r="M129" s="56">
        <v>11.4</v>
      </c>
      <c r="N129" s="56">
        <v>39</v>
      </c>
      <c r="O129" s="56">
        <v>7.8</v>
      </c>
      <c r="P129" s="56">
        <v>0.75</v>
      </c>
    </row>
    <row r="130" spans="1:16" ht="12" customHeight="1">
      <c r="B130" s="83" t="s">
        <v>338</v>
      </c>
      <c r="C130" s="37" t="s">
        <v>260</v>
      </c>
      <c r="D130" s="91">
        <v>10</v>
      </c>
      <c r="E130" s="56">
        <v>0.25</v>
      </c>
      <c r="F130" s="56">
        <v>5.3</v>
      </c>
      <c r="G130" s="56">
        <v>1.89</v>
      </c>
      <c r="H130" s="56">
        <v>56</v>
      </c>
      <c r="I130" s="56">
        <v>1E-3</v>
      </c>
      <c r="J130" s="56">
        <v>0</v>
      </c>
      <c r="K130" s="56">
        <v>0.04</v>
      </c>
      <c r="L130" s="56">
        <v>0.1</v>
      </c>
      <c r="M130" s="56">
        <v>2.4</v>
      </c>
      <c r="N130" s="56">
        <v>3</v>
      </c>
      <c r="O130" s="56">
        <v>0</v>
      </c>
      <c r="P130" s="56">
        <v>0.02</v>
      </c>
    </row>
    <row r="131" spans="1:16" ht="15.6" customHeight="1">
      <c r="A131" s="52">
        <v>4</v>
      </c>
      <c r="B131" s="53"/>
      <c r="C131" s="37" t="s">
        <v>334</v>
      </c>
      <c r="D131" s="54">
        <v>150</v>
      </c>
      <c r="E131" s="56">
        <v>0.6</v>
      </c>
      <c r="F131" s="56">
        <v>0.6</v>
      </c>
      <c r="G131" s="56">
        <v>14.699999999999998</v>
      </c>
      <c r="H131" s="56">
        <v>70.5</v>
      </c>
      <c r="I131" s="56">
        <v>0</v>
      </c>
      <c r="J131" s="56">
        <v>0</v>
      </c>
      <c r="K131" s="56">
        <v>15</v>
      </c>
      <c r="L131" s="56">
        <v>0.3</v>
      </c>
      <c r="M131" s="56">
        <v>24</v>
      </c>
      <c r="N131" s="56">
        <v>13.5</v>
      </c>
      <c r="O131" s="56">
        <v>16.5</v>
      </c>
      <c r="P131" s="56">
        <v>3.2999999999999994</v>
      </c>
    </row>
    <row r="132" spans="1:16" ht="15" customHeight="1">
      <c r="A132" s="52">
        <v>4</v>
      </c>
      <c r="B132" s="83" t="s">
        <v>303</v>
      </c>
      <c r="C132" s="37" t="s">
        <v>58</v>
      </c>
      <c r="D132" s="54">
        <v>200</v>
      </c>
      <c r="E132" s="56">
        <v>4.08</v>
      </c>
      <c r="F132" s="56">
        <v>3.54</v>
      </c>
      <c r="G132" s="56">
        <v>17.579999999999998</v>
      </c>
      <c r="H132" s="56">
        <v>118.5</v>
      </c>
      <c r="I132" s="56">
        <v>0.06</v>
      </c>
      <c r="J132" s="56">
        <v>1.58</v>
      </c>
      <c r="K132" s="56">
        <v>0.02</v>
      </c>
      <c r="L132" s="56">
        <v>0</v>
      </c>
      <c r="M132" s="56">
        <v>152.22</v>
      </c>
      <c r="N132" s="56">
        <v>124.56</v>
      </c>
      <c r="O132" s="56">
        <v>21.34</v>
      </c>
      <c r="P132" s="56">
        <v>0.48</v>
      </c>
    </row>
    <row r="133" spans="1:16" ht="15.6" customHeight="1">
      <c r="A133" s="52">
        <v>4</v>
      </c>
      <c r="B133" s="53"/>
      <c r="C133" s="53" t="s">
        <v>18</v>
      </c>
      <c r="D133" s="54"/>
      <c r="E133" s="53">
        <v>21.944499999999998</v>
      </c>
      <c r="F133" s="100">
        <v>21.065000000000001</v>
      </c>
      <c r="G133" s="100">
        <v>74.047499999999985</v>
      </c>
      <c r="H133" s="100">
        <v>653.39750000000004</v>
      </c>
      <c r="I133" s="100">
        <v>0.70450000000000013</v>
      </c>
      <c r="J133" s="100">
        <v>4.0354999999999999</v>
      </c>
      <c r="K133" s="100">
        <v>17.622</v>
      </c>
      <c r="L133" s="100">
        <v>6.4329999999999989</v>
      </c>
      <c r="M133" s="100">
        <v>291.375</v>
      </c>
      <c r="N133" s="100">
        <v>254.47499999999999</v>
      </c>
      <c r="O133" s="100">
        <v>147.39249999999998</v>
      </c>
      <c r="P133" s="100">
        <v>24.125</v>
      </c>
    </row>
    <row r="134" spans="1:16" ht="14.45" customHeight="1">
      <c r="A134" s="52">
        <v>4</v>
      </c>
      <c r="B134" s="114" t="s">
        <v>19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1:16" ht="18" customHeight="1">
      <c r="A135" s="52">
        <v>4</v>
      </c>
      <c r="B135" s="53" t="s">
        <v>250</v>
      </c>
      <c r="C135" s="37" t="s">
        <v>320</v>
      </c>
      <c r="D135" s="54">
        <v>100</v>
      </c>
      <c r="E135" s="56">
        <v>1.49</v>
      </c>
      <c r="F135" s="56">
        <v>6.75</v>
      </c>
      <c r="G135" s="56">
        <v>8.9</v>
      </c>
      <c r="H135" s="56">
        <v>102.31</v>
      </c>
      <c r="I135" s="56">
        <v>0</v>
      </c>
      <c r="J135" s="56">
        <v>0.114</v>
      </c>
      <c r="K135" s="56">
        <v>2.25</v>
      </c>
      <c r="L135" s="56">
        <v>3.35</v>
      </c>
      <c r="M135" s="56">
        <v>23.9</v>
      </c>
      <c r="N135" s="56">
        <v>38.54</v>
      </c>
      <c r="O135" s="56">
        <v>94.76</v>
      </c>
      <c r="P135" s="56">
        <v>1.25</v>
      </c>
    </row>
    <row r="136" spans="1:16" ht="18" customHeight="1">
      <c r="B136" s="53" t="s">
        <v>146</v>
      </c>
      <c r="C136" s="37" t="s">
        <v>251</v>
      </c>
      <c r="D136" s="54">
        <v>100</v>
      </c>
      <c r="E136" s="56">
        <v>1.41</v>
      </c>
      <c r="F136" s="56">
        <v>5.08</v>
      </c>
      <c r="G136" s="56">
        <v>9.02</v>
      </c>
      <c r="H136" s="56">
        <v>87.44</v>
      </c>
      <c r="I136" s="56">
        <v>0.03</v>
      </c>
      <c r="J136" s="56">
        <v>32.450000000000003</v>
      </c>
      <c r="K136" s="56">
        <v>0</v>
      </c>
      <c r="L136" s="56">
        <v>2.31</v>
      </c>
      <c r="M136" s="56">
        <v>37.369999999999997</v>
      </c>
      <c r="N136" s="56">
        <v>27.61</v>
      </c>
      <c r="O136" s="56">
        <v>15.16</v>
      </c>
      <c r="P136" s="56">
        <v>0.51</v>
      </c>
    </row>
    <row r="137" spans="1:16" ht="16.149999999999999" customHeight="1">
      <c r="B137" s="53"/>
      <c r="C137" s="37" t="s">
        <v>110</v>
      </c>
      <c r="D137" s="54"/>
      <c r="E137" s="53">
        <v>1.45</v>
      </c>
      <c r="F137" s="80">
        <v>5.915</v>
      </c>
      <c r="G137" s="80">
        <v>8.9600000000000009</v>
      </c>
      <c r="H137" s="80">
        <v>94.875</v>
      </c>
      <c r="I137" s="80">
        <v>1.4999999999999999E-2</v>
      </c>
      <c r="J137" s="80">
        <v>16.282</v>
      </c>
      <c r="K137" s="80">
        <v>1.125</v>
      </c>
      <c r="L137" s="80">
        <v>2.83</v>
      </c>
      <c r="M137" s="80">
        <v>30.634999999999998</v>
      </c>
      <c r="N137" s="80">
        <v>33.075000000000003</v>
      </c>
      <c r="O137" s="80">
        <v>54.96</v>
      </c>
      <c r="P137" s="80">
        <v>0.88</v>
      </c>
    </row>
    <row r="138" spans="1:16">
      <c r="A138" s="52">
        <v>4</v>
      </c>
      <c r="B138" s="83" t="s">
        <v>257</v>
      </c>
      <c r="C138" s="37" t="s">
        <v>50</v>
      </c>
      <c r="D138" s="54">
        <v>250</v>
      </c>
      <c r="E138" s="56">
        <v>5.5</v>
      </c>
      <c r="F138" s="56">
        <v>5.25</v>
      </c>
      <c r="G138" s="56">
        <v>16.5</v>
      </c>
      <c r="H138" s="56">
        <v>135.25</v>
      </c>
      <c r="I138" s="56">
        <v>0</v>
      </c>
      <c r="J138" s="56">
        <v>0.25</v>
      </c>
      <c r="K138" s="56">
        <v>5.75</v>
      </c>
      <c r="L138" s="56">
        <v>2.5</v>
      </c>
      <c r="M138" s="56">
        <v>42.75</v>
      </c>
      <c r="N138" s="56">
        <v>35.5</v>
      </c>
      <c r="O138" s="56">
        <v>88</v>
      </c>
      <c r="P138" s="56">
        <v>2</v>
      </c>
    </row>
    <row r="139" spans="1:16" ht="14.45" customHeight="1">
      <c r="B139" s="53" t="s">
        <v>252</v>
      </c>
      <c r="C139" s="37" t="s">
        <v>162</v>
      </c>
      <c r="D139" s="54">
        <v>250</v>
      </c>
      <c r="E139" s="56">
        <v>1.75</v>
      </c>
      <c r="F139" s="56">
        <v>7</v>
      </c>
      <c r="G139" s="56">
        <v>15.5</v>
      </c>
      <c r="H139" s="56">
        <v>132</v>
      </c>
      <c r="I139" s="56">
        <v>0</v>
      </c>
      <c r="J139" s="56">
        <v>0.25</v>
      </c>
      <c r="K139" s="56">
        <v>10.25</v>
      </c>
      <c r="L139" s="56">
        <v>1.75</v>
      </c>
      <c r="M139" s="56">
        <v>35</v>
      </c>
      <c r="N139" s="56">
        <v>20.75</v>
      </c>
      <c r="O139" s="56">
        <v>49.25</v>
      </c>
      <c r="P139" s="56">
        <v>1.5</v>
      </c>
    </row>
    <row r="140" spans="1:16" ht="13.15" customHeight="1">
      <c r="B140" s="53"/>
      <c r="C140" s="37" t="s">
        <v>110</v>
      </c>
      <c r="D140" s="54"/>
      <c r="E140" s="53">
        <v>3.625</v>
      </c>
      <c r="F140" s="53">
        <v>6.125</v>
      </c>
      <c r="G140" s="53">
        <v>16</v>
      </c>
      <c r="H140" s="53">
        <v>133.625</v>
      </c>
      <c r="I140" s="53">
        <v>0</v>
      </c>
      <c r="J140" s="53">
        <v>0.25</v>
      </c>
      <c r="K140" s="53">
        <v>8</v>
      </c>
      <c r="L140" s="53">
        <v>2.125</v>
      </c>
      <c r="M140" s="53">
        <v>38.875</v>
      </c>
      <c r="N140" s="53">
        <v>28.125</v>
      </c>
      <c r="O140" s="53">
        <v>68.625</v>
      </c>
      <c r="P140" s="53">
        <v>1.75</v>
      </c>
    </row>
    <row r="141" spans="1:16" ht="14.45" customHeight="1">
      <c r="A141" s="52">
        <v>4</v>
      </c>
      <c r="B141" s="53" t="s">
        <v>254</v>
      </c>
      <c r="C141" s="37" t="s">
        <v>253</v>
      </c>
      <c r="D141" s="54" t="s">
        <v>363</v>
      </c>
      <c r="E141" s="56">
        <v>20.52</v>
      </c>
      <c r="F141" s="56">
        <v>18.899999999999999</v>
      </c>
      <c r="G141" s="56">
        <v>37.980000000000004</v>
      </c>
      <c r="H141" s="56">
        <v>404.1</v>
      </c>
      <c r="I141" s="56">
        <v>0</v>
      </c>
      <c r="J141" s="56">
        <v>0.18</v>
      </c>
      <c r="K141" s="56">
        <v>1.8</v>
      </c>
      <c r="L141" s="56">
        <v>3.9600000000000004</v>
      </c>
      <c r="M141" s="56">
        <v>51.66</v>
      </c>
      <c r="N141" s="56">
        <v>72.72</v>
      </c>
      <c r="O141" s="56">
        <v>367.56</v>
      </c>
      <c r="P141" s="56">
        <v>5.0399999999999991</v>
      </c>
    </row>
    <row r="142" spans="1:16" ht="13.9" customHeight="1">
      <c r="B142" s="53" t="s">
        <v>195</v>
      </c>
      <c r="C142" s="37" t="s">
        <v>153</v>
      </c>
      <c r="D142" s="54" t="s">
        <v>369</v>
      </c>
      <c r="E142" s="56">
        <v>8.08</v>
      </c>
      <c r="F142" s="56">
        <v>9.2799999999999994</v>
      </c>
      <c r="G142" s="56">
        <v>4.5199999999999996</v>
      </c>
      <c r="H142" s="56">
        <v>133.91999999999999</v>
      </c>
      <c r="I142" s="56">
        <v>0</v>
      </c>
      <c r="J142" s="56">
        <v>0.08</v>
      </c>
      <c r="K142" s="56">
        <v>0.88</v>
      </c>
      <c r="L142" s="56">
        <v>1.2</v>
      </c>
      <c r="M142" s="56">
        <v>19.2</v>
      </c>
      <c r="N142" s="56">
        <v>109</v>
      </c>
      <c r="O142" s="56">
        <v>14.2</v>
      </c>
      <c r="P142" s="56">
        <v>1.28</v>
      </c>
    </row>
    <row r="143" spans="1:16" ht="18" customHeight="1">
      <c r="B143" s="53" t="s">
        <v>304</v>
      </c>
      <c r="C143" s="37" t="s">
        <v>255</v>
      </c>
      <c r="D143" s="54">
        <v>180</v>
      </c>
      <c r="E143" s="56">
        <v>7.56</v>
      </c>
      <c r="F143" s="56">
        <v>5.0579999999999998</v>
      </c>
      <c r="G143" s="56">
        <v>46.512</v>
      </c>
      <c r="H143" s="56">
        <v>261.80999999999995</v>
      </c>
      <c r="I143" s="56">
        <v>0.16200000000000001</v>
      </c>
      <c r="J143" s="56">
        <v>0</v>
      </c>
      <c r="K143" s="56">
        <v>23.22</v>
      </c>
      <c r="L143" s="56">
        <v>1.242</v>
      </c>
      <c r="M143" s="56">
        <v>29.502000000000002</v>
      </c>
      <c r="N143" s="56">
        <v>190.33199999999999</v>
      </c>
      <c r="O143" s="56">
        <v>40.986000000000004</v>
      </c>
      <c r="P143" s="56">
        <v>3.2940000000000005</v>
      </c>
    </row>
    <row r="144" spans="1:16" ht="14.45" customHeight="1">
      <c r="B144" s="53"/>
      <c r="C144" s="37" t="s">
        <v>110</v>
      </c>
      <c r="D144" s="54"/>
      <c r="E144" s="53">
        <v>18.079999999999998</v>
      </c>
      <c r="F144" s="80">
        <v>16.619</v>
      </c>
      <c r="G144" s="80">
        <v>44.506</v>
      </c>
      <c r="H144" s="80">
        <v>399.91499999999996</v>
      </c>
      <c r="I144" s="80">
        <v>8.1000000000000003E-2</v>
      </c>
      <c r="J144" s="80">
        <v>0.13</v>
      </c>
      <c r="K144" s="80">
        <v>12.95</v>
      </c>
      <c r="L144" s="80">
        <v>3.2010000000000005</v>
      </c>
      <c r="M144" s="80">
        <v>50.180999999999997</v>
      </c>
      <c r="N144" s="80">
        <v>186.02600000000001</v>
      </c>
      <c r="O144" s="80">
        <v>211.37299999999999</v>
      </c>
      <c r="P144" s="80">
        <v>4.8070000000000004</v>
      </c>
    </row>
    <row r="145" spans="1:16" ht="13.9" customHeight="1">
      <c r="A145" s="52">
        <v>4</v>
      </c>
      <c r="B145" s="53" t="s">
        <v>224</v>
      </c>
      <c r="C145" s="37" t="s">
        <v>61</v>
      </c>
      <c r="D145" s="54">
        <v>200</v>
      </c>
      <c r="E145" s="56">
        <v>0.28000000000000003</v>
      </c>
      <c r="F145" s="56">
        <v>0.1</v>
      </c>
      <c r="G145" s="56">
        <v>32.880000000000003</v>
      </c>
      <c r="H145" s="56">
        <v>133.54000000000002</v>
      </c>
      <c r="I145" s="56">
        <v>0</v>
      </c>
      <c r="J145" s="56">
        <v>0</v>
      </c>
      <c r="K145" s="56">
        <v>19.3</v>
      </c>
      <c r="L145" s="56">
        <v>0.16</v>
      </c>
      <c r="M145" s="56">
        <v>13.78</v>
      </c>
      <c r="N145" s="56">
        <v>5.78</v>
      </c>
      <c r="O145" s="56">
        <v>7.38</v>
      </c>
      <c r="P145" s="56">
        <v>0.48</v>
      </c>
    </row>
    <row r="146" spans="1:16" ht="15.6" customHeight="1">
      <c r="A146" s="52">
        <v>4</v>
      </c>
      <c r="B146" s="53" t="s">
        <v>65</v>
      </c>
      <c r="C146" s="37" t="s">
        <v>20</v>
      </c>
      <c r="D146" s="54">
        <v>40</v>
      </c>
      <c r="E146" s="56">
        <v>3.0666666666666664</v>
      </c>
      <c r="F146" s="56">
        <v>0.26666666666666672</v>
      </c>
      <c r="G146" s="56">
        <v>19.733333333333334</v>
      </c>
      <c r="H146" s="56">
        <v>93.6</v>
      </c>
      <c r="I146" s="56">
        <v>0</v>
      </c>
      <c r="J146" s="56">
        <v>0</v>
      </c>
      <c r="K146" s="56">
        <v>0</v>
      </c>
      <c r="L146" s="56">
        <v>0.4</v>
      </c>
      <c r="M146" s="56">
        <v>8</v>
      </c>
      <c r="N146" s="56">
        <v>26</v>
      </c>
      <c r="O146" s="56">
        <v>5.6000000000000014</v>
      </c>
      <c r="P146" s="56">
        <v>0.4</v>
      </c>
    </row>
    <row r="147" spans="1:16" ht="13.15" customHeight="1">
      <c r="A147" s="52">
        <v>4</v>
      </c>
      <c r="B147" s="53" t="s">
        <v>225</v>
      </c>
      <c r="C147" s="37" t="s">
        <v>21</v>
      </c>
      <c r="D147" s="54">
        <v>50</v>
      </c>
      <c r="E147" s="56">
        <v>3.25</v>
      </c>
      <c r="F147" s="56">
        <v>0.625</v>
      </c>
      <c r="G147" s="56">
        <v>19.75</v>
      </c>
      <c r="H147" s="56">
        <v>97.625</v>
      </c>
      <c r="I147" s="56">
        <v>0.125</v>
      </c>
      <c r="J147" s="56">
        <v>0</v>
      </c>
      <c r="K147" s="56">
        <v>0</v>
      </c>
      <c r="L147" s="56">
        <v>0.75</v>
      </c>
      <c r="M147" s="56">
        <v>14.499999999999998</v>
      </c>
      <c r="N147" s="56">
        <v>75</v>
      </c>
      <c r="O147" s="56">
        <v>23.5</v>
      </c>
      <c r="P147" s="56">
        <v>2</v>
      </c>
    </row>
    <row r="148" spans="1:16" ht="15.6" customHeight="1">
      <c r="A148" s="52">
        <v>4</v>
      </c>
      <c r="B148" s="53"/>
      <c r="C148" s="53" t="s">
        <v>18</v>
      </c>
      <c r="D148" s="54"/>
      <c r="E148" s="53">
        <v>29.751666666666665</v>
      </c>
      <c r="F148" s="80">
        <v>29.650666666666666</v>
      </c>
      <c r="G148" s="80">
        <v>141.82933333333332</v>
      </c>
      <c r="H148" s="80">
        <v>953.18</v>
      </c>
      <c r="I148" s="80">
        <v>0.22100000000000003</v>
      </c>
      <c r="J148" s="80">
        <v>16.661999999999999</v>
      </c>
      <c r="K148" s="80">
        <v>41.375</v>
      </c>
      <c r="L148" s="80">
        <v>9.4660000000000011</v>
      </c>
      <c r="M148" s="80">
        <v>155.971</v>
      </c>
      <c r="N148" s="80">
        <v>354.00600000000003</v>
      </c>
      <c r="O148" s="80">
        <v>371.43799999999993</v>
      </c>
      <c r="P148" s="80">
        <v>10.317000000000002</v>
      </c>
    </row>
    <row r="149" spans="1:16" ht="16.149999999999999" customHeight="1">
      <c r="A149" s="52">
        <v>4</v>
      </c>
      <c r="B149" s="114" t="s">
        <v>22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1:16" ht="16.149999999999999" customHeight="1">
      <c r="A150" s="52">
        <v>4</v>
      </c>
      <c r="B150" s="53" t="s">
        <v>302</v>
      </c>
      <c r="C150" s="37" t="s">
        <v>246</v>
      </c>
      <c r="D150" s="54" t="s">
        <v>379</v>
      </c>
      <c r="E150" s="56">
        <v>14.741999999999997</v>
      </c>
      <c r="F150" s="56">
        <v>21.524999999999999</v>
      </c>
      <c r="G150" s="56">
        <v>64.028999999999996</v>
      </c>
      <c r="H150" s="56">
        <v>508.80900000000003</v>
      </c>
      <c r="I150" s="56">
        <v>0.29400000000000004</v>
      </c>
      <c r="J150" s="56">
        <v>0.77700000000000002</v>
      </c>
      <c r="K150" s="56">
        <v>4.2000000000000003E-2</v>
      </c>
      <c r="L150" s="56">
        <v>6.2579999999999991</v>
      </c>
      <c r="M150" s="56">
        <v>165.102</v>
      </c>
      <c r="N150" s="56">
        <v>230.34899999999999</v>
      </c>
      <c r="O150" s="56">
        <v>63.650999999999996</v>
      </c>
      <c r="P150" s="56">
        <v>2.7510000000000003</v>
      </c>
    </row>
    <row r="151" spans="1:16" ht="14.45" customHeight="1">
      <c r="B151" s="53" t="s">
        <v>226</v>
      </c>
      <c r="C151" s="37" t="s">
        <v>51</v>
      </c>
      <c r="D151" s="54">
        <v>200</v>
      </c>
      <c r="E151" s="56">
        <v>0.16</v>
      </c>
      <c r="F151" s="56">
        <v>0.16</v>
      </c>
      <c r="G151" s="56">
        <v>19.88</v>
      </c>
      <c r="H151" s="56">
        <v>81.599999999999994</v>
      </c>
      <c r="I151" s="56">
        <v>0.02</v>
      </c>
      <c r="J151" s="56">
        <v>0.9</v>
      </c>
      <c r="K151" s="56">
        <v>0</v>
      </c>
      <c r="L151" s="56">
        <v>0.08</v>
      </c>
      <c r="M151" s="56">
        <v>13.94</v>
      </c>
      <c r="N151" s="56">
        <v>4.4000000000000004</v>
      </c>
      <c r="O151" s="56">
        <v>5.14</v>
      </c>
      <c r="P151" s="56">
        <v>0.93600000000000005</v>
      </c>
    </row>
    <row r="152" spans="1:16" ht="15.6" customHeight="1">
      <c r="A152" s="52">
        <v>4</v>
      </c>
      <c r="B152" s="53"/>
      <c r="C152" s="53" t="s">
        <v>18</v>
      </c>
      <c r="D152" s="65"/>
      <c r="E152" s="53">
        <v>14.901999999999997</v>
      </c>
      <c r="F152" s="53">
        <v>21.684999999999999</v>
      </c>
      <c r="G152" s="53">
        <v>83.908999999999992</v>
      </c>
      <c r="H152" s="53">
        <v>590.40899999999999</v>
      </c>
      <c r="I152" s="53">
        <v>0.31400000000000006</v>
      </c>
      <c r="J152" s="53">
        <v>1.677</v>
      </c>
      <c r="K152" s="53">
        <v>4.2000000000000003E-2</v>
      </c>
      <c r="L152" s="53">
        <v>6.3379999999999992</v>
      </c>
      <c r="M152" s="53">
        <v>179.042</v>
      </c>
      <c r="N152" s="53">
        <v>234.749</v>
      </c>
      <c r="O152" s="53">
        <v>68.790999999999997</v>
      </c>
      <c r="P152" s="53">
        <v>3.6870000000000003</v>
      </c>
    </row>
    <row r="153" spans="1:16" ht="13.9" customHeight="1">
      <c r="A153" s="52">
        <v>4</v>
      </c>
      <c r="B153" s="53"/>
      <c r="C153" s="53" t="s">
        <v>28</v>
      </c>
      <c r="D153" s="65"/>
      <c r="E153" s="53">
        <v>66.598166666666657</v>
      </c>
      <c r="F153" s="53">
        <v>72.400666666666666</v>
      </c>
      <c r="G153" s="53">
        <v>299.7858333333333</v>
      </c>
      <c r="H153" s="53">
        <v>2196.9865</v>
      </c>
      <c r="I153" s="53">
        <v>1.2395000000000003</v>
      </c>
      <c r="J153" s="53">
        <v>22.374499999999998</v>
      </c>
      <c r="K153" s="53">
        <v>59.039000000000001</v>
      </c>
      <c r="L153" s="53">
        <v>22.237000000000002</v>
      </c>
      <c r="M153" s="53">
        <v>626.38800000000003</v>
      </c>
      <c r="N153" s="53">
        <v>843.23</v>
      </c>
      <c r="O153" s="53">
        <v>587.62149999999997</v>
      </c>
      <c r="P153" s="53">
        <v>38.128999999999998</v>
      </c>
    </row>
    <row r="154" spans="1:16" s="47" customFormat="1" ht="20.100000000000001" customHeight="1">
      <c r="B154" s="57"/>
      <c r="C154" s="57"/>
      <c r="D154" s="58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1:16" s="47" customFormat="1" ht="20.100000000000001" customHeight="1">
      <c r="B155" s="48" t="s">
        <v>209</v>
      </c>
      <c r="C155" s="49"/>
      <c r="D155" s="58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1:16" s="47" customFormat="1" ht="20.100000000000001" customHeight="1">
      <c r="B156" s="48" t="s">
        <v>204</v>
      </c>
      <c r="C156" s="49"/>
      <c r="D156" s="58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1:16" s="47" customFormat="1" ht="20.100000000000001" customHeight="1">
      <c r="B157" s="48" t="s">
        <v>360</v>
      </c>
      <c r="C157" s="49"/>
      <c r="D157" s="58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1:16" s="47" customFormat="1" ht="20.100000000000001" hidden="1" customHeight="1">
      <c r="B158" s="57"/>
      <c r="C158" s="57"/>
      <c r="D158" s="58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1:16" s="47" customFormat="1" ht="39.75" customHeight="1">
      <c r="B159" s="116" t="s">
        <v>0</v>
      </c>
      <c r="C159" s="116" t="s">
        <v>1</v>
      </c>
      <c r="D159" s="117" t="s">
        <v>2</v>
      </c>
      <c r="E159" s="114" t="s">
        <v>3</v>
      </c>
      <c r="F159" s="114"/>
      <c r="G159" s="114"/>
      <c r="H159" s="114" t="s">
        <v>4</v>
      </c>
      <c r="I159" s="114" t="s">
        <v>5</v>
      </c>
      <c r="J159" s="114"/>
      <c r="K159" s="114"/>
      <c r="L159" s="114"/>
      <c r="M159" s="114" t="s">
        <v>6</v>
      </c>
      <c r="N159" s="114"/>
      <c r="O159" s="114"/>
      <c r="P159" s="114"/>
    </row>
    <row r="160" spans="1:16" s="47" customFormat="1" ht="24" customHeight="1">
      <c r="B160" s="116"/>
      <c r="C160" s="116"/>
      <c r="D160" s="117"/>
      <c r="E160" s="53" t="s">
        <v>7</v>
      </c>
      <c r="F160" s="53" t="s">
        <v>8</v>
      </c>
      <c r="G160" s="53" t="s">
        <v>9</v>
      </c>
      <c r="H160" s="114"/>
      <c r="I160" s="53" t="s">
        <v>205</v>
      </c>
      <c r="J160" s="53" t="s">
        <v>10</v>
      </c>
      <c r="K160" s="53" t="s">
        <v>11</v>
      </c>
      <c r="L160" s="53" t="s">
        <v>12</v>
      </c>
      <c r="M160" s="53" t="s">
        <v>13</v>
      </c>
      <c r="N160" s="53" t="s">
        <v>14</v>
      </c>
      <c r="O160" s="53" t="s">
        <v>15</v>
      </c>
      <c r="P160" s="53" t="s">
        <v>16</v>
      </c>
    </row>
    <row r="161" spans="1:16" ht="16.899999999999999" customHeight="1">
      <c r="A161" s="52">
        <v>5</v>
      </c>
      <c r="B161" s="114" t="s">
        <v>17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1:16" ht="27.6" customHeight="1">
      <c r="A162" s="52">
        <v>5</v>
      </c>
      <c r="B162" s="53" t="s">
        <v>115</v>
      </c>
      <c r="C162" s="37" t="s">
        <v>259</v>
      </c>
      <c r="D162" s="54" t="s">
        <v>202</v>
      </c>
      <c r="E162" s="56">
        <v>15.75</v>
      </c>
      <c r="F162" s="56">
        <v>14.04</v>
      </c>
      <c r="G162" s="56">
        <v>29.718000000000004</v>
      </c>
      <c r="H162" s="56">
        <v>362.7</v>
      </c>
      <c r="I162" s="56">
        <v>7.2000000000000008E-2</v>
      </c>
      <c r="J162" s="56">
        <v>1.9800000000000002</v>
      </c>
      <c r="K162" s="56">
        <v>0.10799999999999998</v>
      </c>
      <c r="L162" s="56">
        <v>6.0479999999999992</v>
      </c>
      <c r="M162" s="56">
        <v>184.86</v>
      </c>
      <c r="N162" s="56">
        <v>265.14000000000004</v>
      </c>
      <c r="O162" s="56">
        <v>40.409999999999997</v>
      </c>
      <c r="P162" s="56">
        <v>1.0619999999999998</v>
      </c>
    </row>
    <row r="163" spans="1:16" ht="15.6" customHeight="1">
      <c r="A163" s="52">
        <v>5</v>
      </c>
      <c r="B163" s="53" t="s">
        <v>338</v>
      </c>
      <c r="C163" s="37" t="s">
        <v>161</v>
      </c>
      <c r="D163" s="54">
        <v>10</v>
      </c>
      <c r="E163" s="56">
        <v>0.08</v>
      </c>
      <c r="F163" s="56">
        <v>7.25</v>
      </c>
      <c r="G163" s="56">
        <v>0.13</v>
      </c>
      <c r="H163" s="56">
        <v>66.099999999999994</v>
      </c>
      <c r="I163" s="56">
        <v>1E-3</v>
      </c>
      <c r="J163" s="56">
        <v>0</v>
      </c>
      <c r="K163" s="56">
        <v>0.04</v>
      </c>
      <c r="L163" s="56">
        <v>0.1</v>
      </c>
      <c r="M163" s="56">
        <v>2.4</v>
      </c>
      <c r="N163" s="56">
        <v>3</v>
      </c>
      <c r="O163" s="56">
        <v>0</v>
      </c>
      <c r="P163" s="56">
        <v>0.02</v>
      </c>
    </row>
    <row r="164" spans="1:16" ht="16.149999999999999" customHeight="1">
      <c r="A164" s="52">
        <v>5</v>
      </c>
      <c r="B164" s="53" t="s">
        <v>114</v>
      </c>
      <c r="C164" s="37" t="s">
        <v>24</v>
      </c>
      <c r="D164" s="54">
        <v>40</v>
      </c>
      <c r="E164" s="56">
        <v>3.2</v>
      </c>
      <c r="F164" s="56">
        <v>0.1</v>
      </c>
      <c r="G164" s="56">
        <v>21.2</v>
      </c>
      <c r="H164" s="56">
        <v>108</v>
      </c>
      <c r="I164" s="56">
        <v>0.08</v>
      </c>
      <c r="J164" s="56">
        <v>1.6</v>
      </c>
      <c r="K164" s="56">
        <v>0</v>
      </c>
      <c r="L164" s="56">
        <v>0</v>
      </c>
      <c r="M164" s="56">
        <v>15.2</v>
      </c>
      <c r="N164" s="56">
        <v>52</v>
      </c>
      <c r="O164" s="56">
        <v>10.4</v>
      </c>
      <c r="P164" s="56">
        <v>1</v>
      </c>
    </row>
    <row r="165" spans="1:16" ht="14.45" customHeight="1">
      <c r="A165" s="52">
        <v>5</v>
      </c>
      <c r="B165" s="53" t="s">
        <v>59</v>
      </c>
      <c r="C165" s="37" t="s">
        <v>26</v>
      </c>
      <c r="D165" s="54" t="s">
        <v>132</v>
      </c>
      <c r="E165" s="56">
        <v>0.08</v>
      </c>
      <c r="F165" s="56">
        <v>0.02</v>
      </c>
      <c r="G165" s="56">
        <v>15</v>
      </c>
      <c r="H165" s="56">
        <v>60.5</v>
      </c>
      <c r="I165" s="56">
        <v>0</v>
      </c>
      <c r="J165" s="56">
        <v>0</v>
      </c>
      <c r="K165" s="56">
        <v>0.04</v>
      </c>
      <c r="L165" s="56">
        <v>0</v>
      </c>
      <c r="M165" s="56">
        <v>11.1</v>
      </c>
      <c r="N165" s="56">
        <v>1.4</v>
      </c>
      <c r="O165" s="56">
        <v>2.8</v>
      </c>
      <c r="P165" s="56">
        <v>0.28000000000000003</v>
      </c>
    </row>
    <row r="166" spans="1:16" ht="13.15" customHeight="1">
      <c r="B166" s="100"/>
      <c r="C166" s="37" t="s">
        <v>381</v>
      </c>
      <c r="D166" s="101">
        <v>200</v>
      </c>
      <c r="E166" s="56">
        <v>11.6</v>
      </c>
      <c r="F166" s="56">
        <v>12.8</v>
      </c>
      <c r="G166" s="56">
        <v>18.8</v>
      </c>
      <c r="H166" s="56">
        <v>243.6</v>
      </c>
      <c r="I166" s="56">
        <v>0.2</v>
      </c>
      <c r="J166" s="56">
        <v>5.2</v>
      </c>
      <c r="K166" s="56">
        <v>0</v>
      </c>
      <c r="L166" s="56">
        <v>0</v>
      </c>
      <c r="M166" s="56">
        <v>480</v>
      </c>
      <c r="N166" s="56">
        <v>360</v>
      </c>
      <c r="O166" s="56">
        <v>56</v>
      </c>
      <c r="P166" s="56">
        <v>0.4</v>
      </c>
    </row>
    <row r="167" spans="1:16" ht="16.149999999999999" customHeight="1">
      <c r="A167" s="52">
        <v>5</v>
      </c>
      <c r="B167" s="53"/>
      <c r="C167" s="37" t="s">
        <v>334</v>
      </c>
      <c r="D167" s="54">
        <v>150</v>
      </c>
      <c r="E167" s="56">
        <v>1.3999999999999997</v>
      </c>
      <c r="F167" s="56">
        <v>0.20000000000000004</v>
      </c>
      <c r="G167" s="56">
        <v>14.3</v>
      </c>
      <c r="H167" s="56">
        <v>64.599999999999994</v>
      </c>
      <c r="I167" s="56">
        <v>5.9999999999999991E-2</v>
      </c>
      <c r="J167" s="56">
        <v>15</v>
      </c>
      <c r="K167" s="56">
        <v>0</v>
      </c>
      <c r="L167" s="56">
        <v>1.7</v>
      </c>
      <c r="M167" s="56">
        <v>30</v>
      </c>
      <c r="N167" s="56">
        <v>51</v>
      </c>
      <c r="O167" s="56">
        <v>24</v>
      </c>
      <c r="P167" s="56">
        <v>0.9</v>
      </c>
    </row>
    <row r="168" spans="1:16" ht="15.6" customHeight="1">
      <c r="A168" s="52">
        <v>5</v>
      </c>
      <c r="B168" s="53"/>
      <c r="C168" s="53" t="s">
        <v>18</v>
      </c>
      <c r="D168" s="54"/>
      <c r="E168" s="53">
        <v>32.11</v>
      </c>
      <c r="F168" s="53">
        <v>34.410000000000004</v>
      </c>
      <c r="G168" s="53">
        <v>99.147999999999996</v>
      </c>
      <c r="H168" s="53">
        <v>905.5</v>
      </c>
      <c r="I168" s="53">
        <v>0.41300000000000003</v>
      </c>
      <c r="J168" s="53">
        <v>23.78</v>
      </c>
      <c r="K168" s="53">
        <v>0.188</v>
      </c>
      <c r="L168" s="53">
        <v>7.847999999999999</v>
      </c>
      <c r="M168" s="53">
        <v>723.56</v>
      </c>
      <c r="N168" s="53">
        <v>732.54</v>
      </c>
      <c r="O168" s="53">
        <v>133.60999999999999</v>
      </c>
      <c r="P168" s="53">
        <v>3.6619999999999999</v>
      </c>
    </row>
    <row r="169" spans="1:16" ht="15.6" customHeight="1">
      <c r="A169" s="52">
        <v>5</v>
      </c>
      <c r="B169" s="114" t="s">
        <v>19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1:16" ht="18" customHeight="1">
      <c r="A170" s="52">
        <v>5</v>
      </c>
      <c r="B170" s="83" t="s">
        <v>305</v>
      </c>
      <c r="C170" s="37" t="s">
        <v>321</v>
      </c>
      <c r="D170" s="54">
        <v>100</v>
      </c>
      <c r="E170" s="56">
        <v>0.7</v>
      </c>
      <c r="F170" s="56">
        <v>6</v>
      </c>
      <c r="G170" s="56">
        <v>2.2999999999999998</v>
      </c>
      <c r="H170" s="56">
        <v>66</v>
      </c>
      <c r="I170" s="56">
        <v>0</v>
      </c>
      <c r="J170" s="56">
        <v>95</v>
      </c>
      <c r="K170" s="56">
        <v>0</v>
      </c>
      <c r="L170" s="56">
        <v>2.7</v>
      </c>
      <c r="M170" s="56">
        <v>21.8</v>
      </c>
      <c r="N170" s="56">
        <v>40</v>
      </c>
      <c r="O170" s="56">
        <v>13.3</v>
      </c>
      <c r="P170" s="56">
        <v>0.5</v>
      </c>
    </row>
    <row r="171" spans="1:16" ht="18" customHeight="1">
      <c r="B171" s="83" t="s">
        <v>62</v>
      </c>
      <c r="C171" s="37" t="s">
        <v>322</v>
      </c>
      <c r="D171" s="54">
        <v>100</v>
      </c>
      <c r="E171" s="56">
        <v>1.7</v>
      </c>
      <c r="F171" s="56">
        <v>3</v>
      </c>
      <c r="G171" s="56">
        <v>6</v>
      </c>
      <c r="H171" s="56">
        <v>57.8</v>
      </c>
      <c r="I171" s="56">
        <v>0</v>
      </c>
      <c r="J171" s="56">
        <v>6.2</v>
      </c>
      <c r="K171" s="56">
        <v>0</v>
      </c>
      <c r="L171" s="56">
        <v>2.2000000000000002</v>
      </c>
      <c r="M171" s="56">
        <v>36.4</v>
      </c>
      <c r="N171" s="56">
        <v>36.4</v>
      </c>
      <c r="O171" s="56">
        <v>13.3</v>
      </c>
      <c r="P171" s="56">
        <v>0.7</v>
      </c>
    </row>
    <row r="172" spans="1:16" ht="14.45" customHeight="1">
      <c r="B172" s="53"/>
      <c r="C172" s="37" t="s">
        <v>228</v>
      </c>
      <c r="D172" s="54"/>
      <c r="E172" s="53">
        <v>1.2</v>
      </c>
      <c r="F172" s="53">
        <v>4.5</v>
      </c>
      <c r="G172" s="53">
        <v>4.1500000000000004</v>
      </c>
      <c r="H172" s="53">
        <v>61.9</v>
      </c>
      <c r="I172" s="53">
        <v>0</v>
      </c>
      <c r="J172" s="53">
        <v>50.6</v>
      </c>
      <c r="K172" s="53">
        <v>0</v>
      </c>
      <c r="L172" s="53">
        <v>2.4500000000000002</v>
      </c>
      <c r="M172" s="53">
        <v>29.1</v>
      </c>
      <c r="N172" s="53">
        <v>38.200000000000003</v>
      </c>
      <c r="O172" s="53">
        <v>13.3</v>
      </c>
      <c r="P172" s="53">
        <v>0.6</v>
      </c>
    </row>
    <row r="173" spans="1:16" ht="18" customHeight="1">
      <c r="B173" s="83" t="s">
        <v>306</v>
      </c>
      <c r="C173" s="37" t="s">
        <v>323</v>
      </c>
      <c r="D173" s="81">
        <v>100</v>
      </c>
      <c r="E173" s="56">
        <v>1.1000000000000001</v>
      </c>
      <c r="F173" s="56">
        <v>6.1</v>
      </c>
      <c r="G173" s="56">
        <v>4.7</v>
      </c>
      <c r="H173" s="56">
        <v>78.099999999999994</v>
      </c>
      <c r="I173" s="56">
        <v>0</v>
      </c>
      <c r="J173" s="56">
        <v>20</v>
      </c>
      <c r="K173" s="56">
        <v>0</v>
      </c>
      <c r="L173" s="56">
        <v>3.1</v>
      </c>
      <c r="M173" s="56">
        <v>17.5</v>
      </c>
      <c r="N173" s="56">
        <v>32.799999999999997</v>
      </c>
      <c r="O173" s="56">
        <v>17.7</v>
      </c>
      <c r="P173" s="56">
        <v>0.8</v>
      </c>
    </row>
    <row r="174" spans="1:16" ht="15.6" customHeight="1">
      <c r="B174" s="80" t="s">
        <v>150</v>
      </c>
      <c r="C174" s="37" t="s">
        <v>197</v>
      </c>
      <c r="D174" s="81">
        <v>100</v>
      </c>
      <c r="E174" s="56">
        <v>1.1000000000000001</v>
      </c>
      <c r="F174" s="56">
        <v>0.1</v>
      </c>
      <c r="G174" s="56">
        <v>3.5</v>
      </c>
      <c r="H174" s="56">
        <v>19.3</v>
      </c>
      <c r="I174" s="56">
        <v>0.01</v>
      </c>
      <c r="J174" s="56">
        <v>15</v>
      </c>
      <c r="K174" s="56">
        <v>0</v>
      </c>
      <c r="L174" s="56">
        <v>0.7</v>
      </c>
      <c r="M174" s="56">
        <v>10</v>
      </c>
      <c r="N174" s="56">
        <v>35</v>
      </c>
      <c r="O174" s="56">
        <v>15</v>
      </c>
      <c r="P174" s="56">
        <v>0.8</v>
      </c>
    </row>
    <row r="175" spans="1:16" ht="14.45" customHeight="1">
      <c r="B175" s="80"/>
      <c r="C175" s="37" t="s">
        <v>228</v>
      </c>
      <c r="D175" s="81"/>
      <c r="E175" s="80">
        <v>1.1000000000000001</v>
      </c>
      <c r="F175" s="80">
        <v>3.0999999999999996</v>
      </c>
      <c r="G175" s="80">
        <v>4.0999999999999996</v>
      </c>
      <c r="H175" s="80">
        <v>48.699999999999996</v>
      </c>
      <c r="I175" s="80">
        <v>5.0000000000000001E-3</v>
      </c>
      <c r="J175" s="80">
        <v>17.5</v>
      </c>
      <c r="K175" s="80">
        <v>0</v>
      </c>
      <c r="L175" s="80">
        <v>1.9</v>
      </c>
      <c r="M175" s="80">
        <v>13.75</v>
      </c>
      <c r="N175" s="80">
        <v>33.9</v>
      </c>
      <c r="O175" s="80">
        <v>16.350000000000001</v>
      </c>
      <c r="P175" s="80">
        <v>0.8</v>
      </c>
    </row>
    <row r="176" spans="1:16" ht="15.6" customHeight="1">
      <c r="B176" s="80"/>
      <c r="C176" s="37" t="s">
        <v>110</v>
      </c>
      <c r="D176" s="81"/>
      <c r="E176" s="80">
        <v>1.1499999999999999</v>
      </c>
      <c r="F176" s="80">
        <v>3.8</v>
      </c>
      <c r="G176" s="80">
        <v>4.125</v>
      </c>
      <c r="H176" s="80">
        <v>55.3</v>
      </c>
      <c r="I176" s="80">
        <v>2.5000000000000001E-3</v>
      </c>
      <c r="J176" s="80">
        <v>34.049999999999997</v>
      </c>
      <c r="K176" s="80">
        <v>0</v>
      </c>
      <c r="L176" s="80">
        <v>2.1749999999999998</v>
      </c>
      <c r="M176" s="80">
        <v>21.425000000000001</v>
      </c>
      <c r="N176" s="80">
        <v>36.049999999999997</v>
      </c>
      <c r="O176" s="80">
        <v>14.825000000000001</v>
      </c>
      <c r="P176" s="80">
        <v>0.7</v>
      </c>
    </row>
    <row r="177" spans="1:16" ht="13.9" customHeight="1">
      <c r="A177" s="52">
        <v>5</v>
      </c>
      <c r="B177" s="53" t="s">
        <v>262</v>
      </c>
      <c r="C177" s="37" t="s">
        <v>127</v>
      </c>
      <c r="D177" s="54">
        <v>250</v>
      </c>
      <c r="E177" s="56">
        <v>12.75</v>
      </c>
      <c r="F177" s="56">
        <v>14</v>
      </c>
      <c r="G177" s="56">
        <v>37.5</v>
      </c>
      <c r="H177" s="56">
        <v>327.00000000000006</v>
      </c>
      <c r="I177" s="56">
        <v>0</v>
      </c>
      <c r="J177" s="56">
        <v>0.25</v>
      </c>
      <c r="K177" s="56">
        <v>16</v>
      </c>
      <c r="L177" s="56">
        <v>0.75</v>
      </c>
      <c r="M177" s="56">
        <v>51</v>
      </c>
      <c r="N177" s="56">
        <v>208.75</v>
      </c>
      <c r="O177" s="56">
        <v>57.5</v>
      </c>
      <c r="P177" s="56">
        <v>4</v>
      </c>
    </row>
    <row r="178" spans="1:16" ht="15.6" customHeight="1">
      <c r="B178" s="83" t="s">
        <v>155</v>
      </c>
      <c r="C178" s="37" t="s">
        <v>263</v>
      </c>
      <c r="D178" s="54">
        <v>250</v>
      </c>
      <c r="E178" s="56">
        <v>2.5</v>
      </c>
      <c r="F178" s="56">
        <v>7.6749999999999998</v>
      </c>
      <c r="G178" s="56">
        <v>20.425000000000001</v>
      </c>
      <c r="H178" s="56">
        <v>160.77500000000001</v>
      </c>
      <c r="I178" s="56">
        <v>0</v>
      </c>
      <c r="J178" s="56">
        <v>2.5000000000000001E-2</v>
      </c>
      <c r="K178" s="56">
        <v>8.5</v>
      </c>
      <c r="L178" s="56">
        <v>5.7750000000000004</v>
      </c>
      <c r="M178" s="56">
        <v>52.55</v>
      </c>
      <c r="N178" s="56">
        <v>26.074999999999999</v>
      </c>
      <c r="O178" s="56">
        <v>62.15</v>
      </c>
      <c r="P178" s="56">
        <v>0.77500000000000002</v>
      </c>
    </row>
    <row r="179" spans="1:16" ht="14.45" customHeight="1">
      <c r="B179" s="53"/>
      <c r="C179" s="37" t="s">
        <v>110</v>
      </c>
      <c r="D179" s="54"/>
      <c r="E179" s="53">
        <v>7.625</v>
      </c>
      <c r="F179" s="53">
        <v>10.8375</v>
      </c>
      <c r="G179" s="53">
        <v>28.962499999999999</v>
      </c>
      <c r="H179" s="53">
        <v>243.88750000000005</v>
      </c>
      <c r="I179" s="53">
        <v>0</v>
      </c>
      <c r="J179" s="53">
        <v>0.13750000000000001</v>
      </c>
      <c r="K179" s="53">
        <v>12.25</v>
      </c>
      <c r="L179" s="53">
        <v>3.2625000000000002</v>
      </c>
      <c r="M179" s="53">
        <v>51.774999999999999</v>
      </c>
      <c r="N179" s="53">
        <v>117.41249999999999</v>
      </c>
      <c r="O179" s="53">
        <v>59.825000000000003</v>
      </c>
      <c r="P179" s="53">
        <v>2.3875000000000002</v>
      </c>
    </row>
    <row r="180" spans="1:16" ht="16.149999999999999" customHeight="1">
      <c r="A180" s="52">
        <v>5</v>
      </c>
      <c r="B180" s="53" t="s">
        <v>377</v>
      </c>
      <c r="C180" s="37" t="s">
        <v>378</v>
      </c>
      <c r="D180" s="54" t="s">
        <v>370</v>
      </c>
      <c r="E180" s="56">
        <v>17.36</v>
      </c>
      <c r="F180" s="56">
        <v>18.284000000000002</v>
      </c>
      <c r="G180" s="56">
        <v>132.72</v>
      </c>
      <c r="H180" s="56">
        <v>532.84</v>
      </c>
      <c r="I180" s="56">
        <v>5.6000000000000008E-3</v>
      </c>
      <c r="J180" s="56">
        <v>0.308</v>
      </c>
      <c r="K180" s="56">
        <v>0.98</v>
      </c>
      <c r="L180" s="56">
        <v>9.8000000000000007</v>
      </c>
      <c r="M180" s="56">
        <v>72.212000000000003</v>
      </c>
      <c r="N180" s="56">
        <v>78.427999999999997</v>
      </c>
      <c r="O180" s="56">
        <v>175.14</v>
      </c>
      <c r="P180" s="56">
        <v>5.88</v>
      </c>
    </row>
    <row r="181" spans="1:16" ht="14.45" customHeight="1">
      <c r="B181" s="53" t="s">
        <v>264</v>
      </c>
      <c r="C181" s="37" t="s">
        <v>149</v>
      </c>
      <c r="D181" s="54">
        <v>100</v>
      </c>
      <c r="E181" s="56">
        <v>8.8829999999999991</v>
      </c>
      <c r="F181" s="56">
        <v>9.3510000000000009</v>
      </c>
      <c r="G181" s="56">
        <v>7.5149999999999997</v>
      </c>
      <c r="H181" s="56">
        <v>108.36</v>
      </c>
      <c r="I181" s="56">
        <v>3.6000000000000004E-2</v>
      </c>
      <c r="J181" s="56">
        <v>5.3999999999999992E-2</v>
      </c>
      <c r="K181" s="56">
        <v>0.86399999999999988</v>
      </c>
      <c r="L181" s="56">
        <v>0.94499999999999995</v>
      </c>
      <c r="M181" s="56">
        <v>21.581999999999997</v>
      </c>
      <c r="N181" s="56">
        <v>14.282999999999999</v>
      </c>
      <c r="O181" s="56">
        <v>91.835999999999999</v>
      </c>
      <c r="P181" s="56">
        <v>1.2689999999999999</v>
      </c>
    </row>
    <row r="182" spans="1:16" ht="14.45" customHeight="1">
      <c r="B182" s="53" t="s">
        <v>111</v>
      </c>
      <c r="C182" s="37" t="s">
        <v>265</v>
      </c>
      <c r="D182" s="54">
        <v>180</v>
      </c>
      <c r="E182" s="56">
        <v>10.295999999999999</v>
      </c>
      <c r="F182" s="56">
        <v>6.9479999999999995</v>
      </c>
      <c r="G182" s="56">
        <v>46.223999999999997</v>
      </c>
      <c r="H182" s="56">
        <v>288.61200000000002</v>
      </c>
      <c r="I182" s="56">
        <v>0.28800000000000003</v>
      </c>
      <c r="J182" s="56">
        <v>0</v>
      </c>
      <c r="K182" s="56">
        <v>1.8000000000000002E-2</v>
      </c>
      <c r="L182" s="56">
        <v>0.72</v>
      </c>
      <c r="M182" s="56">
        <v>18.468</v>
      </c>
      <c r="N182" s="56">
        <v>243.99000000000004</v>
      </c>
      <c r="O182" s="56">
        <v>162.57599999999999</v>
      </c>
      <c r="P182" s="56">
        <v>5.58</v>
      </c>
    </row>
    <row r="183" spans="1:16" ht="15.6" customHeight="1">
      <c r="B183" s="53"/>
      <c r="C183" s="37" t="s">
        <v>110</v>
      </c>
      <c r="D183" s="54"/>
      <c r="E183" s="53">
        <v>18.269500000000001</v>
      </c>
      <c r="F183" s="80">
        <v>17.291499999999999</v>
      </c>
      <c r="G183" s="80">
        <v>93.229500000000002</v>
      </c>
      <c r="H183" s="80">
        <v>464.90600000000006</v>
      </c>
      <c r="I183" s="80">
        <v>0.16480000000000003</v>
      </c>
      <c r="J183" s="80">
        <v>0.18099999999999999</v>
      </c>
      <c r="K183" s="80">
        <v>0.93099999999999994</v>
      </c>
      <c r="L183" s="80">
        <v>5.7324999999999999</v>
      </c>
      <c r="M183" s="80">
        <v>56.131</v>
      </c>
      <c r="N183" s="80">
        <v>168.35050000000001</v>
      </c>
      <c r="O183" s="80">
        <v>214.77599999999998</v>
      </c>
      <c r="P183" s="80">
        <v>6.3644999999999996</v>
      </c>
    </row>
    <row r="184" spans="1:16" ht="16.899999999999999" customHeight="1">
      <c r="A184" s="52">
        <v>5</v>
      </c>
      <c r="B184" s="53" t="s">
        <v>247</v>
      </c>
      <c r="C184" s="37" t="s">
        <v>56</v>
      </c>
      <c r="D184" s="54">
        <v>200</v>
      </c>
      <c r="E184" s="56">
        <v>0.57999999999999996</v>
      </c>
      <c r="F184" s="56">
        <v>0.06</v>
      </c>
      <c r="G184" s="56">
        <v>30.2</v>
      </c>
      <c r="H184" s="56">
        <v>123.66</v>
      </c>
      <c r="I184" s="56">
        <v>0</v>
      </c>
      <c r="J184" s="56">
        <v>1.1000000000000001</v>
      </c>
      <c r="K184" s="56">
        <v>0</v>
      </c>
      <c r="L184" s="56">
        <v>0.18</v>
      </c>
      <c r="M184" s="56">
        <v>15.7</v>
      </c>
      <c r="N184" s="56">
        <v>16.32</v>
      </c>
      <c r="O184" s="56">
        <v>3.36</v>
      </c>
      <c r="P184" s="56">
        <v>0.38</v>
      </c>
    </row>
    <row r="185" spans="1:16" ht="18" customHeight="1">
      <c r="A185" s="52">
        <v>5</v>
      </c>
      <c r="B185" s="53" t="s">
        <v>65</v>
      </c>
      <c r="C185" s="37" t="s">
        <v>20</v>
      </c>
      <c r="D185" s="54">
        <v>40</v>
      </c>
      <c r="E185" s="56">
        <v>3.0666666666666664</v>
      </c>
      <c r="F185" s="56">
        <v>0.26666666666666672</v>
      </c>
      <c r="G185" s="56">
        <v>19.733333333333334</v>
      </c>
      <c r="H185" s="56">
        <v>93.6</v>
      </c>
      <c r="I185" s="56">
        <v>0</v>
      </c>
      <c r="J185" s="56">
        <v>0</v>
      </c>
      <c r="K185" s="56">
        <v>0</v>
      </c>
      <c r="L185" s="56">
        <v>0.4</v>
      </c>
      <c r="M185" s="56">
        <v>8</v>
      </c>
      <c r="N185" s="56">
        <v>26</v>
      </c>
      <c r="O185" s="56">
        <v>5.6000000000000014</v>
      </c>
      <c r="P185" s="56">
        <v>0.4</v>
      </c>
    </row>
    <row r="186" spans="1:16" ht="16.899999999999999" customHeight="1">
      <c r="A186" s="52">
        <v>5</v>
      </c>
      <c r="B186" s="53" t="s">
        <v>225</v>
      </c>
      <c r="C186" s="37" t="s">
        <v>21</v>
      </c>
      <c r="D186" s="54">
        <v>50</v>
      </c>
      <c r="E186" s="56">
        <v>3.25</v>
      </c>
      <c r="F186" s="56">
        <v>0.625</v>
      </c>
      <c r="G186" s="56">
        <v>19.75</v>
      </c>
      <c r="H186" s="56">
        <v>97.625</v>
      </c>
      <c r="I186" s="56">
        <v>0.125</v>
      </c>
      <c r="J186" s="56">
        <v>0</v>
      </c>
      <c r="K186" s="56">
        <v>0</v>
      </c>
      <c r="L186" s="56">
        <v>0.75</v>
      </c>
      <c r="M186" s="56">
        <v>14.499999999999998</v>
      </c>
      <c r="N186" s="56">
        <v>75</v>
      </c>
      <c r="O186" s="56">
        <v>23.5</v>
      </c>
      <c r="P186" s="56">
        <v>2</v>
      </c>
    </row>
    <row r="187" spans="1:16" ht="12" customHeight="1">
      <c r="A187" s="52">
        <v>5</v>
      </c>
      <c r="B187" s="53"/>
      <c r="C187" s="53" t="s">
        <v>18</v>
      </c>
      <c r="D187" s="54"/>
      <c r="E187" s="53">
        <v>33.941166666666668</v>
      </c>
      <c r="F187" s="80">
        <v>32.880666666666663</v>
      </c>
      <c r="G187" s="80">
        <v>196.00033333333334</v>
      </c>
      <c r="H187" s="80">
        <v>1078.9785000000002</v>
      </c>
      <c r="I187" s="80">
        <v>0.29230000000000006</v>
      </c>
      <c r="J187" s="80">
        <v>35.468499999999999</v>
      </c>
      <c r="K187" s="80">
        <v>13.180999999999999</v>
      </c>
      <c r="L187" s="80">
        <v>12.5</v>
      </c>
      <c r="M187" s="80">
        <v>167.53100000000001</v>
      </c>
      <c r="N187" s="80">
        <v>439.13299999999998</v>
      </c>
      <c r="O187" s="80">
        <v>321.88599999999997</v>
      </c>
      <c r="P187" s="80">
        <v>12.231999999999999</v>
      </c>
    </row>
    <row r="188" spans="1:16" ht="12.6" customHeight="1">
      <c r="A188" s="52">
        <v>5</v>
      </c>
      <c r="B188" s="114" t="s">
        <v>22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1:16" ht="15.6" customHeight="1">
      <c r="A189" s="52">
        <v>5</v>
      </c>
      <c r="B189" s="53" t="s">
        <v>266</v>
      </c>
      <c r="C189" s="37" t="s">
        <v>375</v>
      </c>
      <c r="D189" s="54">
        <v>100</v>
      </c>
      <c r="E189" s="56">
        <v>12.88</v>
      </c>
      <c r="F189" s="56">
        <v>12.86</v>
      </c>
      <c r="G189" s="56">
        <v>16.38</v>
      </c>
      <c r="H189" s="56">
        <v>236.94</v>
      </c>
      <c r="I189" s="56">
        <v>7.0000000000000007E-2</v>
      </c>
      <c r="J189" s="56">
        <v>3</v>
      </c>
      <c r="K189" s="56">
        <v>82.5</v>
      </c>
      <c r="L189" s="56">
        <v>0.81</v>
      </c>
      <c r="M189" s="56">
        <v>236.94</v>
      </c>
      <c r="N189" s="56">
        <v>192.1</v>
      </c>
      <c r="O189" s="56">
        <v>21.05</v>
      </c>
      <c r="P189" s="56">
        <v>1.2</v>
      </c>
    </row>
    <row r="190" spans="1:16" ht="18" customHeight="1">
      <c r="A190" s="52">
        <v>5</v>
      </c>
      <c r="B190" s="53" t="s">
        <v>237</v>
      </c>
      <c r="C190" s="37" t="s">
        <v>348</v>
      </c>
      <c r="D190" s="54">
        <v>200</v>
      </c>
      <c r="E190" s="56">
        <v>0</v>
      </c>
      <c r="F190" s="56">
        <v>0.02</v>
      </c>
      <c r="G190" s="56">
        <v>15.08</v>
      </c>
      <c r="H190" s="56">
        <v>60.4</v>
      </c>
      <c r="I190" s="56">
        <v>0.02</v>
      </c>
      <c r="J190" s="56">
        <v>0.18</v>
      </c>
      <c r="K190" s="56">
        <v>0.02</v>
      </c>
      <c r="L190" s="56">
        <v>0</v>
      </c>
      <c r="M190" s="56">
        <v>0.46</v>
      </c>
      <c r="N190" s="56">
        <v>0</v>
      </c>
      <c r="O190" s="56">
        <v>0.02</v>
      </c>
      <c r="P190" s="56">
        <v>0.26</v>
      </c>
    </row>
    <row r="191" spans="1:16" ht="14.45" customHeight="1">
      <c r="A191" s="52">
        <v>5</v>
      </c>
      <c r="B191" s="53"/>
      <c r="C191" s="53" t="s">
        <v>18</v>
      </c>
      <c r="D191" s="54"/>
      <c r="E191" s="53">
        <v>12.88</v>
      </c>
      <c r="F191" s="53">
        <v>12.879999999999999</v>
      </c>
      <c r="G191" s="53">
        <v>31.46</v>
      </c>
      <c r="H191" s="53">
        <v>297.33999999999997</v>
      </c>
      <c r="I191" s="53">
        <v>9.0000000000000011E-2</v>
      </c>
      <c r="J191" s="53">
        <v>3.18</v>
      </c>
      <c r="K191" s="53">
        <v>82.52</v>
      </c>
      <c r="L191" s="53">
        <v>0.81</v>
      </c>
      <c r="M191" s="53">
        <v>237.4</v>
      </c>
      <c r="N191" s="53">
        <v>192.1</v>
      </c>
      <c r="O191" s="53">
        <v>21.07</v>
      </c>
      <c r="P191" s="53">
        <v>1.46</v>
      </c>
    </row>
    <row r="192" spans="1:16" ht="15.6" customHeight="1">
      <c r="A192" s="52">
        <v>5</v>
      </c>
      <c r="B192" s="53"/>
      <c r="C192" s="53" t="s">
        <v>30</v>
      </c>
      <c r="D192" s="54"/>
      <c r="E192" s="53">
        <v>78.931166666666655</v>
      </c>
      <c r="F192" s="53">
        <v>80.170666666666662</v>
      </c>
      <c r="G192" s="53">
        <v>326.60833333333329</v>
      </c>
      <c r="H192" s="53">
        <v>2281.8185000000003</v>
      </c>
      <c r="I192" s="53">
        <v>0.79530000000000001</v>
      </c>
      <c r="J192" s="53">
        <v>62.4285</v>
      </c>
      <c r="K192" s="53">
        <v>95.888999999999996</v>
      </c>
      <c r="L192" s="53">
        <v>21.157999999999998</v>
      </c>
      <c r="M192" s="53">
        <v>1128.491</v>
      </c>
      <c r="N192" s="53">
        <v>1363.7729999999999</v>
      </c>
      <c r="O192" s="53">
        <v>476.56599999999997</v>
      </c>
      <c r="P192" s="53">
        <v>17.353999999999999</v>
      </c>
    </row>
    <row r="193" spans="1:16" s="47" customFormat="1" ht="20.100000000000001" customHeight="1">
      <c r="B193" s="57"/>
      <c r="C193" s="57"/>
      <c r="D193" s="58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s="47" customFormat="1" ht="20.100000000000001" customHeight="1">
      <c r="B194" s="48" t="s">
        <v>210</v>
      </c>
      <c r="C194" s="49"/>
      <c r="D194" s="58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s="47" customFormat="1" ht="20.100000000000001" customHeight="1">
      <c r="B195" s="48" t="s">
        <v>211</v>
      </c>
      <c r="C195" s="49"/>
      <c r="D195" s="58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s="47" customFormat="1" ht="20.100000000000001" customHeight="1">
      <c r="B196" s="48" t="s">
        <v>359</v>
      </c>
      <c r="C196" s="49"/>
      <c r="D196" s="58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s="47" customFormat="1" ht="20.100000000000001" hidden="1" customHeight="1">
      <c r="B197" s="57"/>
      <c r="C197" s="57"/>
      <c r="D197" s="58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s="47" customFormat="1" ht="35.25" customHeight="1">
      <c r="B198" s="116" t="s">
        <v>0</v>
      </c>
      <c r="C198" s="116" t="s">
        <v>1</v>
      </c>
      <c r="D198" s="117" t="s">
        <v>2</v>
      </c>
      <c r="E198" s="114" t="s">
        <v>3</v>
      </c>
      <c r="F198" s="114"/>
      <c r="G198" s="114"/>
      <c r="H198" s="114" t="s">
        <v>4</v>
      </c>
      <c r="I198" s="114" t="s">
        <v>5</v>
      </c>
      <c r="J198" s="114"/>
      <c r="K198" s="114"/>
      <c r="L198" s="114"/>
      <c r="M198" s="114" t="s">
        <v>6</v>
      </c>
      <c r="N198" s="114"/>
      <c r="O198" s="114"/>
      <c r="P198" s="114"/>
    </row>
    <row r="199" spans="1:16" s="47" customFormat="1" ht="21.6" customHeight="1">
      <c r="B199" s="116"/>
      <c r="C199" s="116"/>
      <c r="D199" s="117"/>
      <c r="E199" s="53" t="s">
        <v>7</v>
      </c>
      <c r="F199" s="53" t="s">
        <v>8</v>
      </c>
      <c r="G199" s="53" t="s">
        <v>9</v>
      </c>
      <c r="H199" s="114"/>
      <c r="I199" s="53" t="s">
        <v>205</v>
      </c>
      <c r="J199" s="53" t="s">
        <v>10</v>
      </c>
      <c r="K199" s="53" t="s">
        <v>11</v>
      </c>
      <c r="L199" s="53" t="s">
        <v>12</v>
      </c>
      <c r="M199" s="53" t="s">
        <v>13</v>
      </c>
      <c r="N199" s="53" t="s">
        <v>14</v>
      </c>
      <c r="O199" s="53" t="s">
        <v>15</v>
      </c>
      <c r="P199" s="53" t="s">
        <v>16</v>
      </c>
    </row>
    <row r="200" spans="1:16" ht="17.45" customHeight="1">
      <c r="A200" s="52">
        <v>6</v>
      </c>
      <c r="B200" s="114" t="s">
        <v>17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1:16" ht="32.450000000000003" customHeight="1">
      <c r="A201" s="52">
        <v>6</v>
      </c>
      <c r="B201" s="83" t="s">
        <v>300</v>
      </c>
      <c r="C201" s="37" t="s">
        <v>376</v>
      </c>
      <c r="D201" s="54" t="s">
        <v>373</v>
      </c>
      <c r="E201" s="55">
        <v>6</v>
      </c>
      <c r="F201" s="55">
        <v>9.3000000000000007</v>
      </c>
      <c r="G201" s="55">
        <v>17.850000000000001</v>
      </c>
      <c r="H201" s="55">
        <v>179.1</v>
      </c>
      <c r="I201" s="55">
        <v>0.18</v>
      </c>
      <c r="J201" s="55">
        <v>4.8</v>
      </c>
      <c r="K201" s="55">
        <v>0.3</v>
      </c>
      <c r="L201" s="55">
        <v>1.905</v>
      </c>
      <c r="M201" s="55">
        <v>148.5</v>
      </c>
      <c r="N201" s="55">
        <v>227.05500000000001</v>
      </c>
      <c r="O201" s="55">
        <v>66.674999999999997</v>
      </c>
      <c r="P201" s="55">
        <v>1.605</v>
      </c>
    </row>
    <row r="202" spans="1:16" ht="21.6" customHeight="1">
      <c r="B202" s="83" t="s">
        <v>112</v>
      </c>
      <c r="C202" s="37" t="s">
        <v>341</v>
      </c>
      <c r="D202" s="91">
        <v>200</v>
      </c>
      <c r="E202" s="55">
        <v>7</v>
      </c>
      <c r="F202" s="55">
        <v>8.4</v>
      </c>
      <c r="G202" s="55">
        <v>98</v>
      </c>
      <c r="H202" s="55">
        <v>460</v>
      </c>
      <c r="I202" s="55">
        <v>0.26</v>
      </c>
      <c r="J202" s="55">
        <v>0</v>
      </c>
      <c r="K202" s="55">
        <v>0</v>
      </c>
      <c r="L202" s="55">
        <v>3.4</v>
      </c>
      <c r="M202" s="55">
        <v>14</v>
      </c>
      <c r="N202" s="55">
        <v>126</v>
      </c>
      <c r="O202" s="55">
        <v>50</v>
      </c>
      <c r="P202" s="55">
        <v>2.8</v>
      </c>
    </row>
    <row r="203" spans="1:16" ht="15.6" customHeight="1">
      <c r="A203" s="52">
        <v>6</v>
      </c>
      <c r="B203" s="53"/>
      <c r="C203" s="37" t="s">
        <v>333</v>
      </c>
      <c r="D203" s="54">
        <v>100</v>
      </c>
      <c r="E203" s="55">
        <v>5.8</v>
      </c>
      <c r="F203" s="55">
        <v>5</v>
      </c>
      <c r="G203" s="55">
        <v>8</v>
      </c>
      <c r="H203" s="55">
        <v>100.2</v>
      </c>
      <c r="I203" s="55">
        <v>0.1</v>
      </c>
      <c r="J203" s="55">
        <v>1.4</v>
      </c>
      <c r="K203" s="55">
        <v>0.4</v>
      </c>
      <c r="L203" s="55">
        <v>0.1</v>
      </c>
      <c r="M203" s="55">
        <v>240</v>
      </c>
      <c r="N203" s="55">
        <v>165</v>
      </c>
      <c r="O203" s="55">
        <v>28</v>
      </c>
      <c r="P203" s="55">
        <v>0.2</v>
      </c>
    </row>
    <row r="204" spans="1:16" ht="16.149999999999999" customHeight="1">
      <c r="A204" s="52">
        <v>6</v>
      </c>
      <c r="B204" s="53" t="s">
        <v>59</v>
      </c>
      <c r="C204" s="37" t="s">
        <v>26</v>
      </c>
      <c r="D204" s="54" t="s">
        <v>132</v>
      </c>
      <c r="E204" s="55">
        <v>0.08</v>
      </c>
      <c r="F204" s="55">
        <v>0.02</v>
      </c>
      <c r="G204" s="55">
        <v>15</v>
      </c>
      <c r="H204" s="55">
        <v>60.5</v>
      </c>
      <c r="I204" s="55">
        <v>0</v>
      </c>
      <c r="J204" s="55">
        <v>0</v>
      </c>
      <c r="K204" s="55">
        <v>0.04</v>
      </c>
      <c r="L204" s="55">
        <v>0</v>
      </c>
      <c r="M204" s="55">
        <v>11.1</v>
      </c>
      <c r="N204" s="55">
        <v>1.4</v>
      </c>
      <c r="O204" s="55">
        <v>2.8</v>
      </c>
      <c r="P204" s="55">
        <v>0.28000000000000003</v>
      </c>
    </row>
    <row r="205" spans="1:16" ht="13.9" customHeight="1">
      <c r="A205" s="52">
        <v>6</v>
      </c>
      <c r="B205" s="53"/>
      <c r="C205" s="53" t="s">
        <v>18</v>
      </c>
      <c r="D205" s="65"/>
      <c r="E205" s="53">
        <v>18.88</v>
      </c>
      <c r="F205" s="90">
        <v>22.720000000000002</v>
      </c>
      <c r="G205" s="90">
        <v>138.85</v>
      </c>
      <c r="H205" s="90">
        <v>799.80000000000007</v>
      </c>
      <c r="I205" s="90">
        <v>0.54</v>
      </c>
      <c r="J205" s="90">
        <v>6.1999999999999993</v>
      </c>
      <c r="K205" s="90">
        <v>0.74</v>
      </c>
      <c r="L205" s="90">
        <v>5.4049999999999994</v>
      </c>
      <c r="M205" s="90">
        <v>413.6</v>
      </c>
      <c r="N205" s="90">
        <v>519.45500000000004</v>
      </c>
      <c r="O205" s="90">
        <v>147.47500000000002</v>
      </c>
      <c r="P205" s="90">
        <v>4.8849999999999998</v>
      </c>
    </row>
    <row r="206" spans="1:16" ht="13.15" customHeight="1">
      <c r="A206" s="52">
        <v>6</v>
      </c>
      <c r="B206" s="118" t="s">
        <v>19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1:16" ht="18" customHeight="1">
      <c r="A207" s="52">
        <v>6</v>
      </c>
      <c r="B207" s="66" t="s">
        <v>218</v>
      </c>
      <c r="C207" s="67" t="s">
        <v>324</v>
      </c>
      <c r="D207" s="68">
        <v>100</v>
      </c>
      <c r="E207" s="56">
        <v>0.64</v>
      </c>
      <c r="F207" s="56">
        <v>0.08</v>
      </c>
      <c r="G207" s="56">
        <v>1.36</v>
      </c>
      <c r="H207" s="56">
        <v>8.7200000000000006</v>
      </c>
      <c r="I207" s="56">
        <v>1.6E-2</v>
      </c>
      <c r="J207" s="56">
        <v>4</v>
      </c>
      <c r="K207" s="56">
        <v>0</v>
      </c>
      <c r="L207" s="56">
        <v>0.08</v>
      </c>
      <c r="M207" s="56">
        <v>18.399999999999999</v>
      </c>
      <c r="N207" s="56">
        <v>19.2</v>
      </c>
      <c r="O207" s="56">
        <v>11.2</v>
      </c>
      <c r="P207" s="56">
        <v>0.48</v>
      </c>
    </row>
    <row r="208" spans="1:16" ht="18" customHeight="1">
      <c r="B208" s="66" t="s">
        <v>219</v>
      </c>
      <c r="C208" s="67" t="s">
        <v>325</v>
      </c>
      <c r="D208" s="68">
        <v>100</v>
      </c>
      <c r="E208" s="56">
        <v>0.64</v>
      </c>
      <c r="F208" s="56">
        <v>0.08</v>
      </c>
      <c r="G208" s="56">
        <v>2</v>
      </c>
      <c r="H208" s="56">
        <v>11.28</v>
      </c>
      <c r="I208" s="56">
        <v>0</v>
      </c>
      <c r="J208" s="56">
        <v>8</v>
      </c>
      <c r="K208" s="56">
        <v>0</v>
      </c>
      <c r="L208" s="56">
        <v>0</v>
      </c>
      <c r="M208" s="56">
        <v>18.64</v>
      </c>
      <c r="N208" s="56">
        <v>33.28</v>
      </c>
      <c r="O208" s="56">
        <v>11.2</v>
      </c>
      <c r="P208" s="56">
        <v>0.48</v>
      </c>
    </row>
    <row r="209" spans="1:16" ht="14.45" customHeight="1">
      <c r="B209" s="66"/>
      <c r="C209" s="67" t="s">
        <v>228</v>
      </c>
      <c r="D209" s="68"/>
      <c r="E209" s="80">
        <v>0.64</v>
      </c>
      <c r="F209" s="80">
        <v>0.08</v>
      </c>
      <c r="G209" s="80">
        <v>1.6800000000000002</v>
      </c>
      <c r="H209" s="80">
        <v>10</v>
      </c>
      <c r="I209" s="80">
        <v>8.0000000000000002E-3</v>
      </c>
      <c r="J209" s="80">
        <v>6</v>
      </c>
      <c r="K209" s="80">
        <v>0</v>
      </c>
      <c r="L209" s="80">
        <v>0.04</v>
      </c>
      <c r="M209" s="80">
        <v>18.52</v>
      </c>
      <c r="N209" s="80">
        <v>26.240000000000002</v>
      </c>
      <c r="O209" s="80">
        <v>11.2</v>
      </c>
      <c r="P209" s="80">
        <v>0.48</v>
      </c>
    </row>
    <row r="210" spans="1:16" ht="16.149999999999999" customHeight="1">
      <c r="B210" s="66" t="s">
        <v>147</v>
      </c>
      <c r="C210" s="67" t="s">
        <v>317</v>
      </c>
      <c r="D210" s="68">
        <v>100</v>
      </c>
      <c r="E210" s="56">
        <v>0.88</v>
      </c>
      <c r="F210" s="56">
        <v>0.16</v>
      </c>
      <c r="G210" s="56">
        <v>3.04</v>
      </c>
      <c r="H210" s="56">
        <v>17.12</v>
      </c>
      <c r="I210" s="56">
        <v>4.8000000000000001E-2</v>
      </c>
      <c r="J210" s="56">
        <v>20</v>
      </c>
      <c r="K210" s="56">
        <v>0</v>
      </c>
      <c r="L210" s="56">
        <v>0.56000000000000005</v>
      </c>
      <c r="M210" s="56">
        <v>11.2</v>
      </c>
      <c r="N210" s="56">
        <v>20.8</v>
      </c>
      <c r="O210" s="56">
        <v>16</v>
      </c>
      <c r="P210" s="56">
        <v>0.72</v>
      </c>
    </row>
    <row r="211" spans="1:16" ht="16.149999999999999" customHeight="1">
      <c r="B211" s="66" t="s">
        <v>150</v>
      </c>
      <c r="C211" s="67" t="s">
        <v>197</v>
      </c>
      <c r="D211" s="68">
        <v>100</v>
      </c>
      <c r="E211" s="56">
        <v>0.88</v>
      </c>
      <c r="F211" s="56">
        <v>0.08</v>
      </c>
      <c r="G211" s="56">
        <v>2.8</v>
      </c>
      <c r="H211" s="56">
        <v>15.44</v>
      </c>
      <c r="I211" s="56">
        <v>8.0000000000000002E-3</v>
      </c>
      <c r="J211" s="56">
        <v>12</v>
      </c>
      <c r="K211" s="56">
        <v>0</v>
      </c>
      <c r="L211" s="56">
        <v>0.56000000000000005</v>
      </c>
      <c r="M211" s="56">
        <v>8</v>
      </c>
      <c r="N211" s="56">
        <v>28</v>
      </c>
      <c r="O211" s="56">
        <v>12</v>
      </c>
      <c r="P211" s="56">
        <v>0.64</v>
      </c>
    </row>
    <row r="212" spans="1:16" ht="16.149999999999999" customHeight="1">
      <c r="B212" s="66"/>
      <c r="C212" s="67" t="s">
        <v>228</v>
      </c>
      <c r="D212" s="68"/>
      <c r="E212" s="80">
        <v>0.88</v>
      </c>
      <c r="F212" s="80">
        <v>0.12</v>
      </c>
      <c r="G212" s="80">
        <v>2.92</v>
      </c>
      <c r="H212" s="80">
        <v>16.28</v>
      </c>
      <c r="I212" s="80">
        <v>2.8000000000000001E-2</v>
      </c>
      <c r="J212" s="80">
        <v>16</v>
      </c>
      <c r="K212" s="80">
        <v>0</v>
      </c>
      <c r="L212" s="80">
        <v>0.56000000000000005</v>
      </c>
      <c r="M212" s="80">
        <v>9.6</v>
      </c>
      <c r="N212" s="80">
        <v>24.4</v>
      </c>
      <c r="O212" s="80">
        <v>14</v>
      </c>
      <c r="P212" s="80">
        <v>0.67999999999999994</v>
      </c>
    </row>
    <row r="213" spans="1:16" ht="16.149999999999999" customHeight="1">
      <c r="B213" s="66"/>
      <c r="C213" s="67" t="s">
        <v>110</v>
      </c>
      <c r="D213" s="68"/>
      <c r="E213" s="53">
        <v>0.76</v>
      </c>
      <c r="F213" s="80">
        <v>0.1</v>
      </c>
      <c r="G213" s="80">
        <v>2.2999999999999998</v>
      </c>
      <c r="H213" s="80">
        <v>13.14</v>
      </c>
      <c r="I213" s="80">
        <v>1.8000000000000002E-2</v>
      </c>
      <c r="J213" s="80">
        <v>11</v>
      </c>
      <c r="K213" s="80">
        <v>0</v>
      </c>
      <c r="L213" s="80">
        <v>0.30000000000000004</v>
      </c>
      <c r="M213" s="80">
        <v>14.059999999999999</v>
      </c>
      <c r="N213" s="80">
        <v>25.32</v>
      </c>
      <c r="O213" s="80">
        <v>12.6</v>
      </c>
      <c r="P213" s="80">
        <v>0.57999999999999996</v>
      </c>
    </row>
    <row r="214" spans="1:16" ht="15.6" customHeight="1">
      <c r="B214" s="66" t="s">
        <v>60</v>
      </c>
      <c r="C214" s="67" t="s">
        <v>50</v>
      </c>
      <c r="D214" s="68">
        <v>250</v>
      </c>
      <c r="E214" s="56">
        <v>5.4749999999999996</v>
      </c>
      <c r="F214" s="56">
        <v>5.2699999999999987</v>
      </c>
      <c r="G214" s="56">
        <v>16.535</v>
      </c>
      <c r="H214" s="56">
        <v>135.47</v>
      </c>
      <c r="I214" s="56">
        <v>0</v>
      </c>
      <c r="J214" s="56">
        <v>0.22750000000000001</v>
      </c>
      <c r="K214" s="56">
        <v>5.8250000000000002</v>
      </c>
      <c r="L214" s="56">
        <v>2.4249999999999998</v>
      </c>
      <c r="M214" s="56">
        <v>42.674999999999997</v>
      </c>
      <c r="N214" s="56">
        <v>35.575000000000003</v>
      </c>
      <c r="O214" s="56">
        <v>88.09999999999998</v>
      </c>
      <c r="P214" s="56">
        <v>2.0499999999999998</v>
      </c>
    </row>
    <row r="215" spans="1:16" ht="16.899999999999999" customHeight="1">
      <c r="B215" s="66" t="s">
        <v>267</v>
      </c>
      <c r="C215" s="67" t="s">
        <v>190</v>
      </c>
      <c r="D215" s="68">
        <v>250</v>
      </c>
      <c r="E215" s="56">
        <v>8</v>
      </c>
      <c r="F215" s="56">
        <v>15</v>
      </c>
      <c r="G215" s="56">
        <v>35.75</v>
      </c>
      <c r="H215" s="56">
        <v>288</v>
      </c>
      <c r="I215" s="56">
        <v>0.05</v>
      </c>
      <c r="J215" s="56">
        <v>3.25</v>
      </c>
      <c r="K215" s="56">
        <v>0</v>
      </c>
      <c r="L215" s="56">
        <v>1.5</v>
      </c>
      <c r="M215" s="56">
        <v>16</v>
      </c>
      <c r="N215" s="56">
        <v>41</v>
      </c>
      <c r="O215" s="56">
        <v>19</v>
      </c>
      <c r="P215" s="56">
        <v>0.5</v>
      </c>
    </row>
    <row r="216" spans="1:16" ht="18" customHeight="1">
      <c r="B216" s="66"/>
      <c r="C216" s="67" t="s">
        <v>110</v>
      </c>
      <c r="D216" s="68"/>
      <c r="E216" s="53">
        <v>6.7374999999999998</v>
      </c>
      <c r="F216" s="53">
        <v>10.135</v>
      </c>
      <c r="G216" s="53">
        <v>26.142499999999998</v>
      </c>
      <c r="H216" s="53">
        <v>211.73500000000001</v>
      </c>
      <c r="I216" s="53">
        <v>2.5000000000000001E-2</v>
      </c>
      <c r="J216" s="53">
        <v>1.73875</v>
      </c>
      <c r="K216" s="53">
        <v>2.9125000000000001</v>
      </c>
      <c r="L216" s="53">
        <v>1.9624999999999999</v>
      </c>
      <c r="M216" s="53">
        <v>29.337499999999999</v>
      </c>
      <c r="N216" s="53">
        <v>38.287500000000001</v>
      </c>
      <c r="O216" s="53">
        <v>53.54999999999999</v>
      </c>
      <c r="P216" s="53">
        <v>1.2749999999999999</v>
      </c>
    </row>
    <row r="217" spans="1:16" ht="16.149999999999999" customHeight="1">
      <c r="B217" s="66" t="s">
        <v>307</v>
      </c>
      <c r="C217" s="67" t="s">
        <v>268</v>
      </c>
      <c r="D217" s="68" t="s">
        <v>371</v>
      </c>
      <c r="E217" s="56">
        <v>10.8</v>
      </c>
      <c r="F217" s="56">
        <v>17.64</v>
      </c>
      <c r="G217" s="56">
        <v>23.76</v>
      </c>
      <c r="H217" s="56">
        <v>273.20400000000001</v>
      </c>
      <c r="I217" s="56">
        <v>0</v>
      </c>
      <c r="J217" s="56">
        <v>0.54</v>
      </c>
      <c r="K217" s="56">
        <v>1.62</v>
      </c>
      <c r="L217" s="56">
        <v>3.24</v>
      </c>
      <c r="M217" s="56">
        <v>14.940000000000003</v>
      </c>
      <c r="N217" s="56">
        <v>47.52</v>
      </c>
      <c r="O217" s="56">
        <v>209.52</v>
      </c>
      <c r="P217" s="56">
        <v>2.16</v>
      </c>
    </row>
    <row r="218" spans="1:16" ht="16.149999999999999" customHeight="1">
      <c r="B218" s="66" t="s">
        <v>269</v>
      </c>
      <c r="C218" s="67" t="s">
        <v>198</v>
      </c>
      <c r="D218" s="68">
        <v>100</v>
      </c>
      <c r="E218" s="56">
        <v>9.84</v>
      </c>
      <c r="F218" s="56">
        <v>11.44</v>
      </c>
      <c r="G218" s="56">
        <v>9.68</v>
      </c>
      <c r="H218" s="56">
        <v>105.68</v>
      </c>
      <c r="I218" s="56">
        <v>0.08</v>
      </c>
      <c r="J218" s="56">
        <v>0.08</v>
      </c>
      <c r="K218" s="56">
        <v>0.08</v>
      </c>
      <c r="L218" s="56">
        <v>0.32</v>
      </c>
      <c r="M218" s="56">
        <v>1.68</v>
      </c>
      <c r="N218" s="56">
        <v>19.52</v>
      </c>
      <c r="O218" s="56">
        <v>15.12</v>
      </c>
      <c r="P218" s="56">
        <v>130.72</v>
      </c>
    </row>
    <row r="219" spans="1:16" ht="18" customHeight="1">
      <c r="B219" s="66" t="s">
        <v>270</v>
      </c>
      <c r="C219" s="67" t="s">
        <v>194</v>
      </c>
      <c r="D219" s="68">
        <v>180</v>
      </c>
      <c r="E219" s="56">
        <v>6.6239999999999997</v>
      </c>
      <c r="F219" s="56">
        <v>5.4179999999999993</v>
      </c>
      <c r="G219" s="56">
        <v>28.134</v>
      </c>
      <c r="H219" s="56">
        <v>249.858</v>
      </c>
      <c r="I219" s="56">
        <v>7.2000000000000008E-2</v>
      </c>
      <c r="J219" s="56">
        <v>0</v>
      </c>
      <c r="K219" s="56">
        <v>0.18</v>
      </c>
      <c r="L219" s="56">
        <v>1.17</v>
      </c>
      <c r="M219" s="56">
        <v>5.8320000000000007</v>
      </c>
      <c r="N219" s="56">
        <v>44.604000000000006</v>
      </c>
      <c r="O219" s="56">
        <v>25.344000000000001</v>
      </c>
      <c r="P219" s="56">
        <v>1.3319999999999999</v>
      </c>
    </row>
    <row r="220" spans="1:16" ht="15.6" customHeight="1">
      <c r="B220" s="66"/>
      <c r="C220" s="67" t="s">
        <v>110</v>
      </c>
      <c r="D220" s="68"/>
      <c r="E220" s="53">
        <v>13.632</v>
      </c>
      <c r="F220" s="53">
        <v>17.248999999999999</v>
      </c>
      <c r="G220" s="53">
        <v>30.786999999999999</v>
      </c>
      <c r="H220" s="53">
        <v>314.37099999999998</v>
      </c>
      <c r="I220" s="53">
        <v>7.6000000000000012E-2</v>
      </c>
      <c r="J220" s="53">
        <v>0.31</v>
      </c>
      <c r="K220" s="53">
        <v>0.94000000000000006</v>
      </c>
      <c r="L220" s="53">
        <v>2.3650000000000002</v>
      </c>
      <c r="M220" s="53">
        <v>11.226000000000003</v>
      </c>
      <c r="N220" s="53">
        <v>55.822000000000003</v>
      </c>
      <c r="O220" s="53">
        <v>124.992</v>
      </c>
      <c r="P220" s="53">
        <v>67.105999999999995</v>
      </c>
    </row>
    <row r="221" spans="1:16" ht="16.899999999999999" customHeight="1">
      <c r="A221" s="52">
        <v>6</v>
      </c>
      <c r="B221" s="66" t="s">
        <v>224</v>
      </c>
      <c r="C221" s="67" t="s">
        <v>61</v>
      </c>
      <c r="D221" s="68">
        <v>200</v>
      </c>
      <c r="E221" s="56">
        <v>0.28000000000000003</v>
      </c>
      <c r="F221" s="56">
        <v>0.1</v>
      </c>
      <c r="G221" s="56">
        <v>32.880000000000003</v>
      </c>
      <c r="H221" s="56">
        <v>133.54000000000002</v>
      </c>
      <c r="I221" s="56">
        <v>0</v>
      </c>
      <c r="J221" s="56">
        <v>0</v>
      </c>
      <c r="K221" s="56">
        <v>19.3</v>
      </c>
      <c r="L221" s="56">
        <v>0.16</v>
      </c>
      <c r="M221" s="56">
        <v>13.78</v>
      </c>
      <c r="N221" s="56">
        <v>5.78</v>
      </c>
      <c r="O221" s="56">
        <v>7.38</v>
      </c>
      <c r="P221" s="56">
        <v>0.48</v>
      </c>
    </row>
    <row r="222" spans="1:16" ht="16.149999999999999" customHeight="1">
      <c r="A222" s="52">
        <v>6</v>
      </c>
      <c r="B222" s="66" t="s">
        <v>65</v>
      </c>
      <c r="C222" s="67" t="s">
        <v>20</v>
      </c>
      <c r="D222" s="68">
        <v>40</v>
      </c>
      <c r="E222" s="56">
        <v>3.0666666666666664</v>
      </c>
      <c r="F222" s="56">
        <v>0.26666666666666672</v>
      </c>
      <c r="G222" s="56">
        <v>19.733333333333334</v>
      </c>
      <c r="H222" s="56">
        <v>93.6</v>
      </c>
      <c r="I222" s="56">
        <v>0</v>
      </c>
      <c r="J222" s="56">
        <v>0</v>
      </c>
      <c r="K222" s="56">
        <v>0</v>
      </c>
      <c r="L222" s="56">
        <v>0.4</v>
      </c>
      <c r="M222" s="56">
        <v>8</v>
      </c>
      <c r="N222" s="56">
        <v>26</v>
      </c>
      <c r="O222" s="56">
        <v>5.6000000000000014</v>
      </c>
      <c r="P222" s="56">
        <v>0.4</v>
      </c>
    </row>
    <row r="223" spans="1:16" ht="15.6" customHeight="1">
      <c r="A223" s="52">
        <v>6</v>
      </c>
      <c r="B223" s="66" t="s">
        <v>225</v>
      </c>
      <c r="C223" s="67" t="s">
        <v>21</v>
      </c>
      <c r="D223" s="68">
        <v>50</v>
      </c>
      <c r="E223" s="56">
        <v>3.25</v>
      </c>
      <c r="F223" s="56">
        <v>0.625</v>
      </c>
      <c r="G223" s="56">
        <v>19.75</v>
      </c>
      <c r="H223" s="56">
        <v>97.625</v>
      </c>
      <c r="I223" s="56">
        <v>0.125</v>
      </c>
      <c r="J223" s="56">
        <v>0</v>
      </c>
      <c r="K223" s="56">
        <v>0</v>
      </c>
      <c r="L223" s="56">
        <v>0.75</v>
      </c>
      <c r="M223" s="56">
        <v>14.499999999999998</v>
      </c>
      <c r="N223" s="56">
        <v>75</v>
      </c>
      <c r="O223" s="56">
        <v>23.5</v>
      </c>
      <c r="P223" s="56">
        <v>2</v>
      </c>
    </row>
    <row r="224" spans="1:16" ht="14.45" customHeight="1">
      <c r="A224" s="52">
        <v>6</v>
      </c>
      <c r="B224" s="53"/>
      <c r="C224" s="53" t="s">
        <v>18</v>
      </c>
      <c r="D224" s="54"/>
      <c r="E224" s="53">
        <v>27.726166666666668</v>
      </c>
      <c r="F224" s="90">
        <v>28.475666666666669</v>
      </c>
      <c r="G224" s="90">
        <v>131.59283333333335</v>
      </c>
      <c r="H224" s="90">
        <v>864.01099999999997</v>
      </c>
      <c r="I224" s="90">
        <v>0.24399999999999999</v>
      </c>
      <c r="J224" s="90">
        <v>13.04875</v>
      </c>
      <c r="K224" s="90">
        <v>23.152500000000003</v>
      </c>
      <c r="L224" s="90">
        <v>5.9375</v>
      </c>
      <c r="M224" s="90">
        <v>90.903500000000008</v>
      </c>
      <c r="N224" s="90">
        <v>226.20949999999999</v>
      </c>
      <c r="O224" s="90">
        <v>227.62199999999999</v>
      </c>
      <c r="P224" s="90">
        <v>71.841000000000008</v>
      </c>
    </row>
    <row r="225" spans="1:16" ht="14.45" customHeight="1">
      <c r="A225" s="52">
        <v>6</v>
      </c>
      <c r="B225" s="114" t="s">
        <v>22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1:16" ht="18" customHeight="1">
      <c r="B226" s="53" t="s">
        <v>332</v>
      </c>
      <c r="C226" s="37" t="s">
        <v>52</v>
      </c>
      <c r="D226" s="54">
        <v>200</v>
      </c>
      <c r="E226" s="55">
        <v>14.55</v>
      </c>
      <c r="F226" s="55">
        <v>10.8</v>
      </c>
      <c r="G226" s="55">
        <v>4.6500000000000004</v>
      </c>
      <c r="H226" s="55">
        <v>174</v>
      </c>
      <c r="I226" s="55">
        <v>0.12</v>
      </c>
      <c r="J226" s="55">
        <v>0.6</v>
      </c>
      <c r="K226" s="55">
        <v>0.39</v>
      </c>
      <c r="L226" s="55">
        <v>0.75</v>
      </c>
      <c r="M226" s="55">
        <v>216</v>
      </c>
      <c r="N226" s="55">
        <v>403.5</v>
      </c>
      <c r="O226" s="55">
        <v>33</v>
      </c>
      <c r="P226" s="55">
        <v>4.2</v>
      </c>
    </row>
    <row r="227" spans="1:16" ht="16.149999999999999" customHeight="1">
      <c r="B227" s="80" t="s">
        <v>65</v>
      </c>
      <c r="C227" s="37" t="s">
        <v>20</v>
      </c>
      <c r="D227" s="81">
        <v>20</v>
      </c>
      <c r="E227" s="55">
        <v>1.5333333333333332</v>
      </c>
      <c r="F227" s="55">
        <v>0.13333333333333336</v>
      </c>
      <c r="G227" s="55">
        <v>9.8666666666666671</v>
      </c>
      <c r="H227" s="55">
        <v>46.8</v>
      </c>
      <c r="I227" s="55">
        <v>0</v>
      </c>
      <c r="J227" s="55">
        <v>0</v>
      </c>
      <c r="K227" s="55">
        <v>0</v>
      </c>
      <c r="L227" s="55">
        <v>0.2</v>
      </c>
      <c r="M227" s="55">
        <v>4</v>
      </c>
      <c r="N227" s="55">
        <v>13</v>
      </c>
      <c r="O227" s="55">
        <v>2.8000000000000007</v>
      </c>
      <c r="P227" s="55">
        <v>0.2</v>
      </c>
    </row>
    <row r="228" spans="1:16" ht="13.9" customHeight="1">
      <c r="B228" s="84" t="s">
        <v>256</v>
      </c>
      <c r="C228" s="37" t="s">
        <v>64</v>
      </c>
      <c r="D228" s="85">
        <v>200</v>
      </c>
      <c r="E228" s="55">
        <v>0.66</v>
      </c>
      <c r="F228" s="55">
        <v>0.1</v>
      </c>
      <c r="G228" s="55">
        <v>28.02</v>
      </c>
      <c r="H228" s="55">
        <v>109.48</v>
      </c>
      <c r="I228" s="55">
        <v>0</v>
      </c>
      <c r="J228" s="55">
        <v>0.02</v>
      </c>
      <c r="K228" s="55">
        <v>0.68</v>
      </c>
      <c r="L228" s="55">
        <v>0.5</v>
      </c>
      <c r="M228" s="55">
        <v>32.479999999999997</v>
      </c>
      <c r="N228" s="55">
        <v>17.46</v>
      </c>
      <c r="O228" s="55">
        <v>23.44</v>
      </c>
      <c r="P228" s="55">
        <v>0.7</v>
      </c>
    </row>
    <row r="229" spans="1:16" ht="13.9" customHeight="1">
      <c r="A229" s="52">
        <v>6</v>
      </c>
      <c r="B229" s="53"/>
      <c r="C229" s="53" t="s">
        <v>18</v>
      </c>
      <c r="D229" s="54"/>
      <c r="E229" s="53">
        <v>16.743333333333332</v>
      </c>
      <c r="F229" s="90">
        <v>11.033333333333333</v>
      </c>
      <c r="G229" s="90">
        <v>42.536666666666669</v>
      </c>
      <c r="H229" s="90">
        <v>330.28</v>
      </c>
      <c r="I229" s="90">
        <v>0.12</v>
      </c>
      <c r="J229" s="90">
        <v>0.62</v>
      </c>
      <c r="K229" s="90">
        <v>1.07</v>
      </c>
      <c r="L229" s="90">
        <v>1.45</v>
      </c>
      <c r="M229" s="90">
        <v>252.48</v>
      </c>
      <c r="N229" s="90">
        <v>433.96</v>
      </c>
      <c r="O229" s="90">
        <v>59.24</v>
      </c>
      <c r="P229" s="90">
        <v>5.0999999999999996</v>
      </c>
    </row>
    <row r="230" spans="1:16" ht="16.899999999999999" customHeight="1">
      <c r="A230" s="52">
        <v>6</v>
      </c>
      <c r="B230" s="53"/>
      <c r="C230" s="53" t="s">
        <v>31</v>
      </c>
      <c r="D230" s="54"/>
      <c r="E230" s="53">
        <v>63.349499999999999</v>
      </c>
      <c r="F230" s="90">
        <v>62.228999999999999</v>
      </c>
      <c r="G230" s="90">
        <v>312.97950000000003</v>
      </c>
      <c r="H230" s="90">
        <v>1994.0910000000001</v>
      </c>
      <c r="I230" s="90">
        <v>0.90400000000000003</v>
      </c>
      <c r="J230" s="90">
        <v>19.868750000000002</v>
      </c>
      <c r="K230" s="90">
        <v>24.962500000000002</v>
      </c>
      <c r="L230" s="90">
        <v>12.792499999999999</v>
      </c>
      <c r="M230" s="90">
        <v>756.98350000000005</v>
      </c>
      <c r="N230" s="90">
        <v>1179.6245000000001</v>
      </c>
      <c r="O230" s="90">
        <v>434.33699999999999</v>
      </c>
      <c r="P230" s="90">
        <v>81.826000000000008</v>
      </c>
    </row>
    <row r="231" spans="1:16" s="47" customFormat="1" ht="20.100000000000001" customHeight="1">
      <c r="B231" s="57"/>
      <c r="C231" s="57"/>
      <c r="D231" s="58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</row>
    <row r="232" spans="1:16" s="47" customFormat="1" ht="20.100000000000001" customHeight="1">
      <c r="B232" s="48" t="s">
        <v>212</v>
      </c>
      <c r="C232" s="49"/>
      <c r="D232" s="58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1:16" s="47" customFormat="1" ht="20.100000000000001" customHeight="1">
      <c r="B233" s="48" t="s">
        <v>211</v>
      </c>
      <c r="C233" s="49"/>
      <c r="D233" s="58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</row>
    <row r="234" spans="1:16" s="47" customFormat="1" ht="20.100000000000001" customHeight="1">
      <c r="B234" s="48" t="s">
        <v>359</v>
      </c>
      <c r="C234" s="49"/>
      <c r="D234" s="58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1:16" s="47" customFormat="1" ht="36.75" customHeight="1">
      <c r="B235" s="116" t="s">
        <v>0</v>
      </c>
      <c r="C235" s="116" t="s">
        <v>1</v>
      </c>
      <c r="D235" s="117" t="s">
        <v>2</v>
      </c>
      <c r="E235" s="114" t="s">
        <v>3</v>
      </c>
      <c r="F235" s="114"/>
      <c r="G235" s="114"/>
      <c r="H235" s="114" t="s">
        <v>4</v>
      </c>
      <c r="I235" s="114" t="s">
        <v>5</v>
      </c>
      <c r="J235" s="114"/>
      <c r="K235" s="114"/>
      <c r="L235" s="114"/>
      <c r="M235" s="114" t="s">
        <v>6</v>
      </c>
      <c r="N235" s="114"/>
      <c r="O235" s="114"/>
      <c r="P235" s="114"/>
    </row>
    <row r="236" spans="1:16" s="47" customFormat="1" ht="25.9" customHeight="1">
      <c r="B236" s="116"/>
      <c r="C236" s="116"/>
      <c r="D236" s="117"/>
      <c r="E236" s="53" t="s">
        <v>7</v>
      </c>
      <c r="F236" s="53" t="s">
        <v>8</v>
      </c>
      <c r="G236" s="53" t="s">
        <v>9</v>
      </c>
      <c r="H236" s="114"/>
      <c r="I236" s="53" t="s">
        <v>205</v>
      </c>
      <c r="J236" s="53" t="s">
        <v>10</v>
      </c>
      <c r="K236" s="53" t="s">
        <v>11</v>
      </c>
      <c r="L236" s="53" t="s">
        <v>12</v>
      </c>
      <c r="M236" s="53" t="s">
        <v>13</v>
      </c>
      <c r="N236" s="53" t="s">
        <v>14</v>
      </c>
      <c r="O236" s="53" t="s">
        <v>15</v>
      </c>
      <c r="P236" s="53" t="s">
        <v>16</v>
      </c>
    </row>
    <row r="237" spans="1:16" ht="18" customHeight="1">
      <c r="A237" s="52">
        <v>7</v>
      </c>
      <c r="B237" s="114" t="s">
        <v>17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1:16" ht="18" customHeight="1">
      <c r="A238" s="52">
        <v>7</v>
      </c>
      <c r="B238" s="53" t="s">
        <v>309</v>
      </c>
      <c r="C238" s="37" t="s">
        <v>125</v>
      </c>
      <c r="D238" s="54" t="s">
        <v>202</v>
      </c>
      <c r="E238" s="64">
        <v>13.14</v>
      </c>
      <c r="F238" s="64">
        <v>10.8</v>
      </c>
      <c r="G238" s="64">
        <v>26.7</v>
      </c>
      <c r="H238" s="64">
        <v>262.8</v>
      </c>
      <c r="I238" s="64">
        <v>4.4999999999999998E-2</v>
      </c>
      <c r="J238" s="64">
        <v>1.155</v>
      </c>
      <c r="K238" s="64">
        <v>0.06</v>
      </c>
      <c r="L238" s="64">
        <v>4.2750000000000004</v>
      </c>
      <c r="M238" s="64">
        <v>112.41</v>
      </c>
      <c r="N238" s="64">
        <v>157.875</v>
      </c>
      <c r="O238" s="64">
        <v>16.829999999999998</v>
      </c>
      <c r="P238" s="64">
        <v>0.66</v>
      </c>
    </row>
    <row r="239" spans="1:16" ht="15.6" customHeight="1">
      <c r="A239" s="52">
        <v>7</v>
      </c>
      <c r="B239" s="53" t="s">
        <v>114</v>
      </c>
      <c r="C239" s="37" t="s">
        <v>24</v>
      </c>
      <c r="D239" s="54">
        <v>30</v>
      </c>
      <c r="E239" s="64">
        <v>2.4</v>
      </c>
      <c r="F239" s="64">
        <v>7.4999999999999997E-2</v>
      </c>
      <c r="G239" s="64">
        <v>15.9</v>
      </c>
      <c r="H239" s="64">
        <v>81</v>
      </c>
      <c r="I239" s="64">
        <v>0.06</v>
      </c>
      <c r="J239" s="64">
        <v>1.2</v>
      </c>
      <c r="K239" s="64">
        <v>0</v>
      </c>
      <c r="L239" s="64">
        <v>0</v>
      </c>
      <c r="M239" s="64">
        <v>11.4</v>
      </c>
      <c r="N239" s="64">
        <v>39</v>
      </c>
      <c r="O239" s="64">
        <v>7.8</v>
      </c>
      <c r="P239" s="64">
        <v>0.75</v>
      </c>
    </row>
    <row r="240" spans="1:16" ht="18" customHeight="1">
      <c r="B240" s="90" t="s">
        <v>349</v>
      </c>
      <c r="C240" s="37" t="s">
        <v>350</v>
      </c>
      <c r="D240" s="91">
        <v>30</v>
      </c>
      <c r="E240" s="64">
        <v>5.88</v>
      </c>
      <c r="F240" s="64">
        <v>10.44</v>
      </c>
      <c r="G240" s="64">
        <v>0</v>
      </c>
      <c r="H240" s="64">
        <v>105.21</v>
      </c>
      <c r="I240" s="64">
        <v>0.18600000000000003</v>
      </c>
      <c r="J240" s="64">
        <v>0</v>
      </c>
      <c r="K240" s="64">
        <v>0</v>
      </c>
      <c r="L240" s="64">
        <v>0.12</v>
      </c>
      <c r="M240" s="64">
        <v>6.6</v>
      </c>
      <c r="N240" s="64">
        <v>48</v>
      </c>
      <c r="O240" s="64">
        <v>6.6</v>
      </c>
      <c r="P240" s="64">
        <v>0.54</v>
      </c>
    </row>
    <row r="241" spans="1:16" ht="15.6" customHeight="1">
      <c r="A241" s="52">
        <v>7</v>
      </c>
      <c r="B241" s="53" t="s">
        <v>347</v>
      </c>
      <c r="C241" s="37" t="s">
        <v>346</v>
      </c>
      <c r="D241" s="54">
        <v>20</v>
      </c>
      <c r="E241" s="64">
        <v>4.6399999999999997</v>
      </c>
      <c r="F241" s="64">
        <v>5.9</v>
      </c>
      <c r="G241" s="64">
        <v>0</v>
      </c>
      <c r="H241" s="64">
        <v>71.66</v>
      </c>
      <c r="I241" s="64">
        <v>0</v>
      </c>
      <c r="J241" s="64">
        <v>0.14000000000000001</v>
      </c>
      <c r="K241" s="64">
        <v>5.2000000000000005E-2</v>
      </c>
      <c r="L241" s="64">
        <v>0.1</v>
      </c>
      <c r="M241" s="64">
        <v>176</v>
      </c>
      <c r="N241" s="64">
        <v>100</v>
      </c>
      <c r="O241" s="64">
        <v>7</v>
      </c>
      <c r="P241" s="64">
        <v>0.2</v>
      </c>
    </row>
    <row r="242" spans="1:16" ht="15.6" customHeight="1">
      <c r="B242" s="90"/>
      <c r="C242" s="37" t="s">
        <v>110</v>
      </c>
      <c r="D242" s="91"/>
      <c r="E242" s="64">
        <v>5.26</v>
      </c>
      <c r="F242" s="64">
        <v>8.17</v>
      </c>
      <c r="G242" s="64">
        <v>0</v>
      </c>
      <c r="H242" s="64">
        <v>88.435000000000002</v>
      </c>
      <c r="I242" s="64">
        <v>9.3000000000000013E-2</v>
      </c>
      <c r="J242" s="64">
        <v>7.0000000000000007E-2</v>
      </c>
      <c r="K242" s="64">
        <v>2.6000000000000002E-2</v>
      </c>
      <c r="L242" s="64">
        <v>0.11</v>
      </c>
      <c r="M242" s="64">
        <v>91.3</v>
      </c>
      <c r="N242" s="64">
        <v>74</v>
      </c>
      <c r="O242" s="64">
        <v>6.8</v>
      </c>
      <c r="P242" s="64">
        <v>0.37</v>
      </c>
    </row>
    <row r="243" spans="1:16" ht="15.6" customHeight="1">
      <c r="B243" s="90"/>
      <c r="C243" s="37" t="s">
        <v>334</v>
      </c>
      <c r="D243" s="91">
        <v>150</v>
      </c>
      <c r="E243" s="64">
        <v>1.3999999999999997</v>
      </c>
      <c r="F243" s="64">
        <v>0.20000000000000004</v>
      </c>
      <c r="G243" s="64">
        <v>14.3</v>
      </c>
      <c r="H243" s="64">
        <v>70.5</v>
      </c>
      <c r="I243" s="64">
        <v>5.9999999999999991E-2</v>
      </c>
      <c r="J243" s="64">
        <v>15</v>
      </c>
      <c r="K243" s="64">
        <v>0</v>
      </c>
      <c r="L243" s="64">
        <v>1.7</v>
      </c>
      <c r="M243" s="64">
        <v>30</v>
      </c>
      <c r="N243" s="64">
        <v>51</v>
      </c>
      <c r="O243" s="64">
        <v>24</v>
      </c>
      <c r="P243" s="64">
        <v>0.9</v>
      </c>
    </row>
    <row r="244" spans="1:16" ht="15.6" customHeight="1">
      <c r="B244" s="109" t="s">
        <v>59</v>
      </c>
      <c r="C244" s="37" t="s">
        <v>26</v>
      </c>
      <c r="D244" s="110" t="s">
        <v>132</v>
      </c>
      <c r="E244" s="64">
        <v>0.08</v>
      </c>
      <c r="F244" s="64">
        <v>0.02</v>
      </c>
      <c r="G244" s="64">
        <v>15</v>
      </c>
      <c r="H244" s="64">
        <v>60.5</v>
      </c>
      <c r="I244" s="64">
        <v>0</v>
      </c>
      <c r="J244" s="64">
        <v>0</v>
      </c>
      <c r="K244" s="64">
        <v>0.04</v>
      </c>
      <c r="L244" s="64">
        <v>0</v>
      </c>
      <c r="M244" s="64">
        <v>11.1</v>
      </c>
      <c r="N244" s="64">
        <v>1.4</v>
      </c>
      <c r="O244" s="64">
        <v>2.8</v>
      </c>
      <c r="P244" s="64">
        <v>0.28000000000000003</v>
      </c>
    </row>
    <row r="245" spans="1:16" ht="16.149999999999999" customHeight="1">
      <c r="A245" s="52">
        <v>7</v>
      </c>
      <c r="B245" s="53" t="s">
        <v>237</v>
      </c>
      <c r="C245" s="37" t="s">
        <v>126</v>
      </c>
      <c r="D245" s="54">
        <v>200</v>
      </c>
      <c r="E245" s="64">
        <v>0</v>
      </c>
      <c r="F245" s="64">
        <v>0.02</v>
      </c>
      <c r="G245" s="64">
        <v>15.08</v>
      </c>
      <c r="H245" s="64">
        <v>60.5</v>
      </c>
      <c r="I245" s="64">
        <v>0.02</v>
      </c>
      <c r="J245" s="64">
        <v>0.02</v>
      </c>
      <c r="K245" s="64">
        <v>0.18</v>
      </c>
      <c r="L245" s="64">
        <v>0</v>
      </c>
      <c r="M245" s="64">
        <v>0.46</v>
      </c>
      <c r="N245" s="64">
        <v>0.02</v>
      </c>
      <c r="O245" s="64">
        <v>0</v>
      </c>
      <c r="P245" s="64">
        <v>0.26</v>
      </c>
    </row>
    <row r="246" spans="1:16" ht="16.149999999999999" customHeight="1">
      <c r="B246" s="109"/>
      <c r="C246" s="37" t="s">
        <v>110</v>
      </c>
      <c r="D246" s="110"/>
      <c r="E246" s="64">
        <v>0.04</v>
      </c>
      <c r="F246" s="64">
        <v>0.02</v>
      </c>
      <c r="G246" s="64">
        <v>15.04</v>
      </c>
      <c r="H246" s="64">
        <v>60.5</v>
      </c>
      <c r="I246" s="64">
        <v>0.01</v>
      </c>
      <c r="J246" s="64">
        <v>0.01</v>
      </c>
      <c r="K246" s="64">
        <v>0.11</v>
      </c>
      <c r="L246" s="64">
        <v>0</v>
      </c>
      <c r="M246" s="64">
        <v>5.78</v>
      </c>
      <c r="N246" s="64">
        <v>0.71</v>
      </c>
      <c r="O246" s="64">
        <v>1.4</v>
      </c>
      <c r="P246" s="64">
        <v>0.27</v>
      </c>
    </row>
    <row r="247" spans="1:16" ht="18" customHeight="1">
      <c r="A247" s="52">
        <v>7</v>
      </c>
      <c r="B247" s="53"/>
      <c r="C247" s="53" t="s">
        <v>18</v>
      </c>
      <c r="D247" s="54"/>
      <c r="E247" s="53">
        <v>22.240000000000002</v>
      </c>
      <c r="F247" s="109">
        <v>19.265000000000001</v>
      </c>
      <c r="G247" s="109">
        <v>71.94</v>
      </c>
      <c r="H247" s="109">
        <v>563.23500000000001</v>
      </c>
      <c r="I247" s="109">
        <v>0.26800000000000002</v>
      </c>
      <c r="J247" s="109">
        <v>17.435000000000002</v>
      </c>
      <c r="K247" s="109">
        <v>0.19600000000000001</v>
      </c>
      <c r="L247" s="109">
        <v>6.0850000000000009</v>
      </c>
      <c r="M247" s="109">
        <v>250.89</v>
      </c>
      <c r="N247" s="109">
        <v>322.58500000000004</v>
      </c>
      <c r="O247" s="109">
        <v>56.829999999999991</v>
      </c>
      <c r="P247" s="109">
        <v>2.95</v>
      </c>
    </row>
    <row r="248" spans="1:16" ht="16.149999999999999" customHeight="1">
      <c r="A248" s="52">
        <v>7</v>
      </c>
      <c r="B248" s="114" t="s">
        <v>19</v>
      </c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1:16" ht="18" customHeight="1">
      <c r="A249" s="52">
        <v>7</v>
      </c>
      <c r="B249" s="53" t="s">
        <v>271</v>
      </c>
      <c r="C249" s="37" t="s">
        <v>326</v>
      </c>
      <c r="D249" s="54">
        <v>100</v>
      </c>
      <c r="E249" s="56">
        <v>1.5</v>
      </c>
      <c r="F249" s="56">
        <v>5.0999999999999996</v>
      </c>
      <c r="G249" s="56">
        <v>7.9</v>
      </c>
      <c r="H249" s="56">
        <v>83.5</v>
      </c>
      <c r="I249" s="56">
        <v>0</v>
      </c>
      <c r="J249" s="56">
        <v>33</v>
      </c>
      <c r="K249" s="56">
        <v>0</v>
      </c>
      <c r="L249" s="56">
        <v>3.9</v>
      </c>
      <c r="M249" s="56">
        <v>43.6</v>
      </c>
      <c r="N249" s="56">
        <v>35</v>
      </c>
      <c r="O249" s="56">
        <v>18.5</v>
      </c>
      <c r="P249" s="56">
        <v>0.6</v>
      </c>
    </row>
    <row r="250" spans="1:16" ht="18" customHeight="1">
      <c r="B250" s="80" t="s">
        <v>272</v>
      </c>
      <c r="C250" s="37" t="s">
        <v>327</v>
      </c>
      <c r="D250" s="81">
        <v>100</v>
      </c>
      <c r="E250" s="56">
        <v>1.41</v>
      </c>
      <c r="F250" s="56">
        <v>5.08</v>
      </c>
      <c r="G250" s="56">
        <v>9.02</v>
      </c>
      <c r="H250" s="56">
        <v>87.44</v>
      </c>
      <c r="I250" s="56">
        <v>0.03</v>
      </c>
      <c r="J250" s="56">
        <v>32.450000000000003</v>
      </c>
      <c r="K250" s="56">
        <v>0</v>
      </c>
      <c r="L250" s="56">
        <v>2.31</v>
      </c>
      <c r="M250" s="56">
        <v>37.369999999999997</v>
      </c>
      <c r="N250" s="56">
        <v>27.61</v>
      </c>
      <c r="O250" s="56">
        <v>15.16</v>
      </c>
      <c r="P250" s="56">
        <v>0.51</v>
      </c>
    </row>
    <row r="251" spans="1:16" ht="13.15" customHeight="1">
      <c r="B251" s="80"/>
      <c r="C251" s="37" t="s">
        <v>228</v>
      </c>
      <c r="D251" s="81"/>
      <c r="E251" s="56">
        <v>1.4550000000000001</v>
      </c>
      <c r="F251" s="56">
        <v>5.09</v>
      </c>
      <c r="G251" s="56">
        <v>8.4600000000000009</v>
      </c>
      <c r="H251" s="56">
        <v>85.47</v>
      </c>
      <c r="I251" s="56">
        <v>1.4999999999999999E-2</v>
      </c>
      <c r="J251" s="56">
        <v>32.725000000000001</v>
      </c>
      <c r="K251" s="56">
        <v>0</v>
      </c>
      <c r="L251" s="56">
        <v>3.105</v>
      </c>
      <c r="M251" s="56">
        <v>40.484999999999999</v>
      </c>
      <c r="N251" s="56">
        <v>31.305</v>
      </c>
      <c r="O251" s="56">
        <v>16.829999999999998</v>
      </c>
      <c r="P251" s="56">
        <v>0.55499999999999994</v>
      </c>
    </row>
    <row r="252" spans="1:16" ht="14.45" customHeight="1">
      <c r="B252" s="53" t="s">
        <v>128</v>
      </c>
      <c r="C252" s="37" t="s">
        <v>129</v>
      </c>
      <c r="D252" s="54">
        <v>100</v>
      </c>
      <c r="E252" s="56">
        <v>2.29</v>
      </c>
      <c r="F252" s="56">
        <v>1.22</v>
      </c>
      <c r="G252" s="56">
        <v>14.34</v>
      </c>
      <c r="H252" s="56">
        <v>77.5</v>
      </c>
      <c r="I252" s="56">
        <v>0</v>
      </c>
      <c r="J252" s="56">
        <v>1.8</v>
      </c>
      <c r="K252" s="56">
        <v>0</v>
      </c>
      <c r="L252" s="56">
        <v>0.1</v>
      </c>
      <c r="M252" s="56">
        <v>3</v>
      </c>
      <c r="N252" s="56">
        <v>46</v>
      </c>
      <c r="O252" s="56">
        <v>13</v>
      </c>
      <c r="P252" s="56">
        <v>0.3</v>
      </c>
    </row>
    <row r="253" spans="1:16" ht="16.149999999999999" customHeight="1">
      <c r="B253" s="53"/>
      <c r="C253" s="37" t="s">
        <v>110</v>
      </c>
      <c r="D253" s="54"/>
      <c r="E253" s="53">
        <v>1.8725000000000001</v>
      </c>
      <c r="F253" s="80">
        <v>3.1549999999999998</v>
      </c>
      <c r="G253" s="80">
        <v>11.4</v>
      </c>
      <c r="H253" s="80">
        <v>81.484999999999999</v>
      </c>
      <c r="I253" s="80">
        <v>7.4999999999999997E-3</v>
      </c>
      <c r="J253" s="80">
        <v>17.262499999999999</v>
      </c>
      <c r="K253" s="80">
        <v>0</v>
      </c>
      <c r="L253" s="80">
        <v>1.6025</v>
      </c>
      <c r="M253" s="80">
        <v>21.7425</v>
      </c>
      <c r="N253" s="80">
        <v>38.652500000000003</v>
      </c>
      <c r="O253" s="80">
        <v>14.914999999999999</v>
      </c>
      <c r="P253" s="80">
        <v>0.42749999999999999</v>
      </c>
    </row>
    <row r="254" spans="1:16" ht="18" customHeight="1">
      <c r="B254" s="53" t="s">
        <v>163</v>
      </c>
      <c r="C254" s="37" t="s">
        <v>162</v>
      </c>
      <c r="D254" s="54">
        <v>250</v>
      </c>
      <c r="E254" s="56">
        <v>1.75</v>
      </c>
      <c r="F254" s="56">
        <v>7</v>
      </c>
      <c r="G254" s="56">
        <v>15.5</v>
      </c>
      <c r="H254" s="56">
        <v>132</v>
      </c>
      <c r="I254" s="56">
        <v>0.25</v>
      </c>
      <c r="J254" s="56">
        <v>10.25</v>
      </c>
      <c r="K254" s="56">
        <v>0</v>
      </c>
      <c r="L254" s="56">
        <v>1.75</v>
      </c>
      <c r="M254" s="56">
        <v>35</v>
      </c>
      <c r="N254" s="56">
        <v>49.25</v>
      </c>
      <c r="O254" s="56">
        <v>20.75</v>
      </c>
      <c r="P254" s="56">
        <v>1.5</v>
      </c>
    </row>
    <row r="255" spans="1:16" ht="15.6" customHeight="1">
      <c r="B255" s="53" t="s">
        <v>201</v>
      </c>
      <c r="C255" s="37" t="s">
        <v>164</v>
      </c>
      <c r="D255" s="54">
        <v>250</v>
      </c>
      <c r="E255" s="56">
        <v>2</v>
      </c>
      <c r="F255" s="56">
        <v>5</v>
      </c>
      <c r="G255" s="56">
        <v>16.5</v>
      </c>
      <c r="H255" s="56">
        <v>118.99999999999999</v>
      </c>
      <c r="I255" s="56">
        <v>0</v>
      </c>
      <c r="J255" s="56">
        <v>0</v>
      </c>
      <c r="K255" s="56">
        <v>7.5</v>
      </c>
      <c r="L255" s="56">
        <v>2.5</v>
      </c>
      <c r="M255" s="56">
        <v>26.5</v>
      </c>
      <c r="N255" s="56">
        <v>26</v>
      </c>
      <c r="O255" s="56">
        <v>72</v>
      </c>
      <c r="P255" s="56">
        <v>1</v>
      </c>
    </row>
    <row r="256" spans="1:16" ht="15.6" customHeight="1">
      <c r="B256" s="53"/>
      <c r="C256" s="37" t="s">
        <v>110</v>
      </c>
      <c r="D256" s="54"/>
      <c r="E256" s="53">
        <v>1.875</v>
      </c>
      <c r="F256" s="53">
        <v>6</v>
      </c>
      <c r="G256" s="53">
        <v>16</v>
      </c>
      <c r="H256" s="53">
        <v>125.5</v>
      </c>
      <c r="I256" s="53">
        <v>0.125</v>
      </c>
      <c r="J256" s="53">
        <v>5.125</v>
      </c>
      <c r="K256" s="53">
        <v>3.75</v>
      </c>
      <c r="L256" s="53">
        <v>2.125</v>
      </c>
      <c r="M256" s="53">
        <v>30.75</v>
      </c>
      <c r="N256" s="53">
        <v>37.625</v>
      </c>
      <c r="O256" s="53">
        <v>46.375</v>
      </c>
      <c r="P256" s="53">
        <v>1.25</v>
      </c>
    </row>
    <row r="257" spans="1:16" ht="18" customHeight="1">
      <c r="B257" s="53" t="s">
        <v>274</v>
      </c>
      <c r="C257" s="37" t="s">
        <v>273</v>
      </c>
      <c r="D257" s="54">
        <v>100</v>
      </c>
      <c r="E257" s="56">
        <v>11.7</v>
      </c>
      <c r="F257" s="56">
        <v>15.4</v>
      </c>
      <c r="G257" s="56">
        <v>12.3</v>
      </c>
      <c r="H257" s="56">
        <v>234.59999999999997</v>
      </c>
      <c r="I257" s="56">
        <v>0.1</v>
      </c>
      <c r="J257" s="56">
        <v>0.4</v>
      </c>
      <c r="K257" s="56">
        <v>0</v>
      </c>
      <c r="L257" s="56">
        <v>1.4</v>
      </c>
      <c r="M257" s="56">
        <v>25.6</v>
      </c>
      <c r="N257" s="56">
        <v>148.4</v>
      </c>
      <c r="O257" s="56">
        <v>16.899999999999999</v>
      </c>
      <c r="P257" s="56">
        <v>1.7</v>
      </c>
    </row>
    <row r="258" spans="1:16" ht="16.149999999999999" customHeight="1">
      <c r="B258" s="53" t="s">
        <v>304</v>
      </c>
      <c r="C258" s="37" t="s">
        <v>54</v>
      </c>
      <c r="D258" s="54">
        <v>180</v>
      </c>
      <c r="E258" s="56">
        <v>5.3460000000000001</v>
      </c>
      <c r="F258" s="56">
        <v>4.8600000000000003</v>
      </c>
      <c r="G258" s="56">
        <v>18.18</v>
      </c>
      <c r="H258" s="56">
        <v>137.84399999999999</v>
      </c>
      <c r="I258" s="56">
        <v>5.3999999999999992E-2</v>
      </c>
      <c r="J258" s="56">
        <v>0</v>
      </c>
      <c r="K258" s="56">
        <v>23.22</v>
      </c>
      <c r="L258" s="56">
        <v>0.70200000000000007</v>
      </c>
      <c r="M258" s="56">
        <v>23.814</v>
      </c>
      <c r="N258" s="56">
        <v>185.68799999999999</v>
      </c>
      <c r="O258" s="56">
        <v>22.77</v>
      </c>
      <c r="P258" s="56">
        <v>1.0619999999999998</v>
      </c>
    </row>
    <row r="259" spans="1:16" ht="14.45" customHeight="1">
      <c r="B259" s="53" t="s">
        <v>200</v>
      </c>
      <c r="C259" s="37" t="s">
        <v>199</v>
      </c>
      <c r="D259" s="54" t="s">
        <v>372</v>
      </c>
      <c r="E259" s="56">
        <v>19.875</v>
      </c>
      <c r="F259" s="56">
        <v>27.03</v>
      </c>
      <c r="G259" s="56">
        <v>33.39</v>
      </c>
      <c r="H259" s="56">
        <v>456.33</v>
      </c>
      <c r="I259" s="56">
        <v>0</v>
      </c>
      <c r="J259" s="56">
        <v>0.53</v>
      </c>
      <c r="K259" s="56">
        <v>8.48</v>
      </c>
      <c r="L259" s="56">
        <v>10.6</v>
      </c>
      <c r="M259" s="56">
        <v>76.849999999999994</v>
      </c>
      <c r="N259" s="56">
        <v>46.64</v>
      </c>
      <c r="O259" s="56">
        <v>343.44</v>
      </c>
      <c r="P259" s="56">
        <v>4.5049999999999999</v>
      </c>
    </row>
    <row r="260" spans="1:16" ht="16.149999999999999" customHeight="1">
      <c r="B260" s="53"/>
      <c r="C260" s="37" t="s">
        <v>110</v>
      </c>
      <c r="D260" s="54"/>
      <c r="E260" s="53">
        <v>18.4605</v>
      </c>
      <c r="F260" s="53">
        <v>23.645</v>
      </c>
      <c r="G260" s="53">
        <v>31.935000000000002</v>
      </c>
      <c r="H260" s="53">
        <v>414.38699999999994</v>
      </c>
      <c r="I260" s="53">
        <v>7.6999999999999999E-2</v>
      </c>
      <c r="J260" s="53">
        <v>0.46500000000000002</v>
      </c>
      <c r="K260" s="53">
        <v>15.85</v>
      </c>
      <c r="L260" s="53">
        <v>6.351</v>
      </c>
      <c r="M260" s="53">
        <v>63.131999999999991</v>
      </c>
      <c r="N260" s="53">
        <v>190.36399999999998</v>
      </c>
      <c r="O260" s="53">
        <v>191.55499999999998</v>
      </c>
      <c r="P260" s="53">
        <v>3.6335000000000002</v>
      </c>
    </row>
    <row r="261" spans="1:16" ht="15.6" customHeight="1">
      <c r="B261" s="83" t="s">
        <v>226</v>
      </c>
      <c r="C261" s="37" t="s">
        <v>51</v>
      </c>
      <c r="D261" s="54">
        <v>200</v>
      </c>
      <c r="E261" s="70">
        <v>0.16</v>
      </c>
      <c r="F261" s="70">
        <v>0.16</v>
      </c>
      <c r="G261" s="70">
        <v>19.88</v>
      </c>
      <c r="H261" s="70">
        <v>81.599999999999994</v>
      </c>
      <c r="I261" s="70">
        <v>0.02</v>
      </c>
      <c r="J261" s="70">
        <v>0.9</v>
      </c>
      <c r="K261" s="70">
        <v>0</v>
      </c>
      <c r="L261" s="70">
        <v>0.08</v>
      </c>
      <c r="M261" s="70">
        <v>13.94</v>
      </c>
      <c r="N261" s="70">
        <v>4.4000000000000004</v>
      </c>
      <c r="O261" s="70">
        <v>5.14</v>
      </c>
      <c r="P261" s="70">
        <v>0.93600000000000005</v>
      </c>
    </row>
    <row r="262" spans="1:16" ht="16.149999999999999" customHeight="1">
      <c r="A262" s="52">
        <v>7</v>
      </c>
      <c r="B262" s="53" t="s">
        <v>65</v>
      </c>
      <c r="C262" s="37" t="s">
        <v>20</v>
      </c>
      <c r="D262" s="54">
        <v>40</v>
      </c>
      <c r="E262" s="70">
        <v>3.0666666666666664</v>
      </c>
      <c r="F262" s="70">
        <v>0.26666666666666672</v>
      </c>
      <c r="G262" s="70">
        <v>19.733333333333334</v>
      </c>
      <c r="H262" s="70">
        <v>93.6</v>
      </c>
      <c r="I262" s="70">
        <v>0</v>
      </c>
      <c r="J262" s="70">
        <v>0</v>
      </c>
      <c r="K262" s="70">
        <v>0</v>
      </c>
      <c r="L262" s="70">
        <v>0.4</v>
      </c>
      <c r="M262" s="70">
        <v>8</v>
      </c>
      <c r="N262" s="70">
        <v>26</v>
      </c>
      <c r="O262" s="70">
        <v>5.6000000000000014</v>
      </c>
      <c r="P262" s="70">
        <v>0.4</v>
      </c>
    </row>
    <row r="263" spans="1:16" ht="15.6" customHeight="1">
      <c r="A263" s="52">
        <v>7</v>
      </c>
      <c r="B263" s="53" t="s">
        <v>225</v>
      </c>
      <c r="C263" s="37" t="s">
        <v>21</v>
      </c>
      <c r="D263" s="54">
        <v>50</v>
      </c>
      <c r="E263" s="70">
        <v>3.25</v>
      </c>
      <c r="F263" s="70">
        <v>0.625</v>
      </c>
      <c r="G263" s="70">
        <v>19.75</v>
      </c>
      <c r="H263" s="70">
        <v>97.625</v>
      </c>
      <c r="I263" s="70">
        <v>0.125</v>
      </c>
      <c r="J263" s="70">
        <v>0</v>
      </c>
      <c r="K263" s="70">
        <v>0</v>
      </c>
      <c r="L263" s="70">
        <v>0.75</v>
      </c>
      <c r="M263" s="70">
        <v>14.499999999999998</v>
      </c>
      <c r="N263" s="70">
        <v>75</v>
      </c>
      <c r="O263" s="70">
        <v>23.5</v>
      </c>
      <c r="P263" s="70">
        <v>2</v>
      </c>
    </row>
    <row r="264" spans="1:16" ht="18" customHeight="1">
      <c r="A264" s="52">
        <v>7</v>
      </c>
      <c r="B264" s="53"/>
      <c r="C264" s="53" t="s">
        <v>18</v>
      </c>
      <c r="D264" s="54"/>
      <c r="E264" s="71">
        <v>28.684666666666665</v>
      </c>
      <c r="F264" s="71">
        <v>33.851666666666667</v>
      </c>
      <c r="G264" s="71">
        <v>118.69833333333334</v>
      </c>
      <c r="H264" s="71">
        <v>894.197</v>
      </c>
      <c r="I264" s="71">
        <v>0.35449999999999998</v>
      </c>
      <c r="J264" s="71">
        <v>23.752499999999998</v>
      </c>
      <c r="K264" s="71">
        <v>19.600000000000001</v>
      </c>
      <c r="L264" s="71">
        <v>11.308499999999999</v>
      </c>
      <c r="M264" s="71">
        <v>152.06450000000001</v>
      </c>
      <c r="N264" s="71">
        <v>372.04150000000004</v>
      </c>
      <c r="O264" s="71">
        <v>287.08499999999998</v>
      </c>
      <c r="P264" s="71">
        <v>8.6470000000000002</v>
      </c>
    </row>
    <row r="265" spans="1:16" ht="15.6" customHeight="1">
      <c r="A265" s="52">
        <v>7</v>
      </c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1:16" ht="29.45" customHeight="1">
      <c r="A266" s="52">
        <v>7</v>
      </c>
      <c r="B266" s="53" t="s">
        <v>358</v>
      </c>
      <c r="C266" s="37" t="s">
        <v>340</v>
      </c>
      <c r="D266" s="54" t="s">
        <v>202</v>
      </c>
      <c r="E266" s="64">
        <v>6.1319999999999997</v>
      </c>
      <c r="F266" s="64">
        <v>15.834000000000001</v>
      </c>
      <c r="G266" s="64">
        <v>38.135999999999996</v>
      </c>
      <c r="H266" s="64">
        <v>348.6</v>
      </c>
      <c r="I266" s="64">
        <v>0.252</v>
      </c>
      <c r="J266" s="64">
        <v>7.875</v>
      </c>
      <c r="K266" s="64">
        <v>44.1</v>
      </c>
      <c r="L266" s="64">
        <v>5.1029999999999998</v>
      </c>
      <c r="M266" s="64">
        <v>48.258000000000003</v>
      </c>
      <c r="N266" s="64">
        <v>169.34400000000002</v>
      </c>
      <c r="O266" s="64">
        <v>56.091000000000001</v>
      </c>
      <c r="P266" s="64">
        <v>1.7010000000000003</v>
      </c>
    </row>
    <row r="267" spans="1:16" ht="29.45" customHeight="1">
      <c r="B267" s="94" t="s">
        <v>357</v>
      </c>
      <c r="C267" s="37" t="s">
        <v>356</v>
      </c>
      <c r="D267" s="95" t="s">
        <v>202</v>
      </c>
      <c r="E267" s="64">
        <v>12.15</v>
      </c>
      <c r="F267" s="64">
        <v>13.95</v>
      </c>
      <c r="G267" s="64">
        <v>36.390000000000008</v>
      </c>
      <c r="H267" s="64">
        <v>319.8</v>
      </c>
      <c r="I267" s="64">
        <v>0.16500000000000001</v>
      </c>
      <c r="J267" s="64">
        <v>7.964999999999999</v>
      </c>
      <c r="K267" s="64">
        <v>2.94</v>
      </c>
      <c r="L267" s="64">
        <v>2.3849999999999998</v>
      </c>
      <c r="M267" s="64">
        <v>191.43</v>
      </c>
      <c r="N267" s="64">
        <v>243.25499999999997</v>
      </c>
      <c r="O267" s="64">
        <v>64.739999999999995</v>
      </c>
      <c r="P267" s="64">
        <v>1.7849999999999999</v>
      </c>
    </row>
    <row r="268" spans="1:16" ht="19.149999999999999" customHeight="1">
      <c r="B268" s="94"/>
      <c r="C268" s="37" t="s">
        <v>110</v>
      </c>
      <c r="D268" s="95"/>
      <c r="E268" s="64">
        <v>9.141</v>
      </c>
      <c r="F268" s="64">
        <v>14.891999999999999</v>
      </c>
      <c r="G268" s="64">
        <v>37.263000000000005</v>
      </c>
      <c r="H268" s="64">
        <v>334.20000000000005</v>
      </c>
      <c r="I268" s="64">
        <v>0.20850000000000002</v>
      </c>
      <c r="J268" s="64">
        <v>7.92</v>
      </c>
      <c r="K268" s="64">
        <v>23.52</v>
      </c>
      <c r="L268" s="64">
        <v>3.7439999999999998</v>
      </c>
      <c r="M268" s="64">
        <v>119.84400000000001</v>
      </c>
      <c r="N268" s="64">
        <v>206.29949999999999</v>
      </c>
      <c r="O268" s="64">
        <v>60.415499999999994</v>
      </c>
      <c r="P268" s="64">
        <v>1.7430000000000001</v>
      </c>
    </row>
    <row r="269" spans="1:16" ht="13.9" customHeight="1">
      <c r="B269" s="53" t="s">
        <v>59</v>
      </c>
      <c r="C269" s="69" t="s">
        <v>26</v>
      </c>
      <c r="D269" s="54" t="s">
        <v>132</v>
      </c>
      <c r="E269" s="64">
        <v>0.08</v>
      </c>
      <c r="F269" s="64">
        <v>0.02</v>
      </c>
      <c r="G269" s="64">
        <v>15</v>
      </c>
      <c r="H269" s="64">
        <v>60.5</v>
      </c>
      <c r="I269" s="64">
        <v>0</v>
      </c>
      <c r="J269" s="64">
        <v>0</v>
      </c>
      <c r="K269" s="64">
        <v>0.04</v>
      </c>
      <c r="L269" s="64">
        <v>0</v>
      </c>
      <c r="M269" s="64">
        <v>11.1</v>
      </c>
      <c r="N269" s="64">
        <v>1.4</v>
      </c>
      <c r="O269" s="64">
        <v>2.8</v>
      </c>
      <c r="P269" s="64">
        <v>0.28000000000000003</v>
      </c>
    </row>
    <row r="270" spans="1:16" ht="15.6" customHeight="1">
      <c r="A270" s="52">
        <v>7</v>
      </c>
      <c r="B270" s="53"/>
      <c r="C270" s="53" t="s">
        <v>18</v>
      </c>
      <c r="D270" s="54"/>
      <c r="E270" s="53">
        <v>9.2210000000000001</v>
      </c>
      <c r="F270" s="94">
        <v>14.911999999999999</v>
      </c>
      <c r="G270" s="94">
        <v>52.263000000000005</v>
      </c>
      <c r="H270" s="94">
        <v>394.70000000000005</v>
      </c>
      <c r="I270" s="94">
        <v>0.20850000000000002</v>
      </c>
      <c r="J270" s="94">
        <v>7.92</v>
      </c>
      <c r="K270" s="94">
        <v>23.56</v>
      </c>
      <c r="L270" s="94">
        <v>3.7439999999999998</v>
      </c>
      <c r="M270" s="94">
        <v>130.94400000000002</v>
      </c>
      <c r="N270" s="94">
        <v>207.6995</v>
      </c>
      <c r="O270" s="94">
        <v>63.215499999999992</v>
      </c>
      <c r="P270" s="94">
        <v>2.0230000000000001</v>
      </c>
    </row>
    <row r="271" spans="1:16" ht="13.9" customHeight="1">
      <c r="A271" s="52">
        <v>7</v>
      </c>
      <c r="B271" s="53"/>
      <c r="C271" s="53" t="s">
        <v>32</v>
      </c>
      <c r="D271" s="54"/>
      <c r="E271" s="53">
        <v>60.145666666666671</v>
      </c>
      <c r="F271" s="53">
        <v>68.028666666666666</v>
      </c>
      <c r="G271" s="53">
        <v>242.90133333333333</v>
      </c>
      <c r="H271" s="53">
        <v>1852.1320000000001</v>
      </c>
      <c r="I271" s="53">
        <v>0.83100000000000007</v>
      </c>
      <c r="J271" s="53">
        <v>49.107500000000002</v>
      </c>
      <c r="K271" s="53">
        <v>43.356000000000002</v>
      </c>
      <c r="L271" s="53">
        <v>21.137499999999999</v>
      </c>
      <c r="M271" s="53">
        <v>533.89850000000001</v>
      </c>
      <c r="N271" s="53">
        <v>902.32600000000002</v>
      </c>
      <c r="O271" s="53">
        <v>407.13049999999998</v>
      </c>
      <c r="P271" s="53">
        <v>13.620000000000001</v>
      </c>
    </row>
    <row r="272" spans="1:16" s="47" customFormat="1" ht="20.100000000000001" customHeight="1">
      <c r="B272" s="57"/>
      <c r="C272" s="57"/>
      <c r="D272" s="58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</row>
    <row r="273" spans="1:16" s="47" customFormat="1" ht="20.100000000000001" customHeight="1">
      <c r="B273" s="48" t="s">
        <v>213</v>
      </c>
      <c r="C273" s="49"/>
      <c r="D273" s="58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</row>
    <row r="274" spans="1:16" s="47" customFormat="1" ht="20.100000000000001" customHeight="1">
      <c r="B274" s="48" t="s">
        <v>211</v>
      </c>
      <c r="C274" s="49"/>
      <c r="D274" s="58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</row>
    <row r="275" spans="1:16" s="47" customFormat="1" ht="20.100000000000001" customHeight="1">
      <c r="B275" s="48" t="s">
        <v>359</v>
      </c>
      <c r="C275" s="49"/>
      <c r="D275" s="58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</row>
    <row r="276" spans="1:16" s="47" customFormat="1" ht="20.100000000000001" hidden="1" customHeight="1">
      <c r="B276" s="57"/>
      <c r="C276" s="57"/>
      <c r="D276" s="58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</row>
    <row r="277" spans="1:16" s="47" customFormat="1" ht="36" customHeight="1">
      <c r="B277" s="116" t="s">
        <v>0</v>
      </c>
      <c r="C277" s="116" t="s">
        <v>1</v>
      </c>
      <c r="D277" s="117" t="s">
        <v>2</v>
      </c>
      <c r="E277" s="114" t="s">
        <v>3</v>
      </c>
      <c r="F277" s="114"/>
      <c r="G277" s="114"/>
      <c r="H277" s="114" t="s">
        <v>4</v>
      </c>
      <c r="I277" s="114" t="s">
        <v>5</v>
      </c>
      <c r="J277" s="114"/>
      <c r="K277" s="114"/>
      <c r="L277" s="114"/>
      <c r="M277" s="114" t="s">
        <v>6</v>
      </c>
      <c r="N277" s="114"/>
      <c r="O277" s="114"/>
      <c r="P277" s="114"/>
    </row>
    <row r="278" spans="1:16" s="47" customFormat="1" ht="19.149999999999999" customHeight="1">
      <c r="B278" s="116"/>
      <c r="C278" s="116"/>
      <c r="D278" s="117"/>
      <c r="E278" s="53" t="s">
        <v>7</v>
      </c>
      <c r="F278" s="53" t="s">
        <v>8</v>
      </c>
      <c r="G278" s="53" t="s">
        <v>9</v>
      </c>
      <c r="H278" s="114"/>
      <c r="I278" s="53" t="s">
        <v>205</v>
      </c>
      <c r="J278" s="53" t="s">
        <v>10</v>
      </c>
      <c r="K278" s="53" t="s">
        <v>11</v>
      </c>
      <c r="L278" s="53" t="s">
        <v>12</v>
      </c>
      <c r="M278" s="53" t="s">
        <v>13</v>
      </c>
      <c r="N278" s="53" t="s">
        <v>14</v>
      </c>
      <c r="O278" s="53" t="s">
        <v>15</v>
      </c>
      <c r="P278" s="53" t="s">
        <v>16</v>
      </c>
    </row>
    <row r="279" spans="1:16" ht="12" customHeight="1">
      <c r="A279" s="52">
        <v>8</v>
      </c>
      <c r="B279" s="114" t="s">
        <v>17</v>
      </c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1:16" ht="13.9" customHeight="1">
      <c r="B280" s="80" t="s">
        <v>308</v>
      </c>
      <c r="C280" s="37" t="s">
        <v>275</v>
      </c>
      <c r="D280" s="81" t="s">
        <v>373</v>
      </c>
      <c r="E280" s="55">
        <v>13.324999999999999</v>
      </c>
      <c r="F280" s="55">
        <v>8.4049999999999994</v>
      </c>
      <c r="G280" s="55">
        <v>27.265000000000001</v>
      </c>
      <c r="H280" s="55">
        <v>238.005</v>
      </c>
      <c r="I280" s="55">
        <v>8.199999999999999E-2</v>
      </c>
      <c r="J280" s="55">
        <v>1.1480000000000001</v>
      </c>
      <c r="K280" s="55">
        <v>6.1499999999999992E-2</v>
      </c>
      <c r="L280" s="55">
        <v>63.263000000000005</v>
      </c>
      <c r="M280" s="55">
        <v>130.58500000000001</v>
      </c>
      <c r="N280" s="55">
        <v>115.41500000000001</v>
      </c>
      <c r="O280" s="55">
        <v>19.884999999999998</v>
      </c>
      <c r="P280" s="55">
        <v>0.41</v>
      </c>
    </row>
    <row r="281" spans="1:16" ht="16.149999999999999" customHeight="1">
      <c r="B281" s="92" t="s">
        <v>342</v>
      </c>
      <c r="C281" s="37" t="s">
        <v>351</v>
      </c>
      <c r="D281" s="93" t="s">
        <v>202</v>
      </c>
      <c r="E281" s="55">
        <v>7.98</v>
      </c>
      <c r="F281" s="55">
        <v>14.91</v>
      </c>
      <c r="G281" s="55">
        <v>67.59899999999999</v>
      </c>
      <c r="H281" s="55">
        <v>462.84</v>
      </c>
      <c r="I281" s="55">
        <v>0.35700000000000004</v>
      </c>
      <c r="J281" s="55">
        <v>0</v>
      </c>
      <c r="K281" s="55">
        <v>7.14</v>
      </c>
      <c r="L281" s="55">
        <v>5.0819999999999999</v>
      </c>
      <c r="M281" s="55">
        <v>54.033000000000001</v>
      </c>
      <c r="N281" s="55">
        <v>267.267</v>
      </c>
      <c r="O281" s="55">
        <v>70.412999999999997</v>
      </c>
      <c r="P281" s="55">
        <v>2.7719999999999998</v>
      </c>
    </row>
    <row r="282" spans="1:16" ht="18" customHeight="1">
      <c r="B282" s="92" t="s">
        <v>112</v>
      </c>
      <c r="C282" s="37" t="s">
        <v>341</v>
      </c>
      <c r="D282" s="93">
        <v>200</v>
      </c>
      <c r="E282" s="55">
        <v>7</v>
      </c>
      <c r="F282" s="55">
        <v>16.600000000000001</v>
      </c>
      <c r="G282" s="55">
        <v>98</v>
      </c>
      <c r="H282" s="55">
        <v>460</v>
      </c>
      <c r="I282" s="55">
        <v>0.26</v>
      </c>
      <c r="J282" s="55">
        <v>0</v>
      </c>
      <c r="K282" s="55">
        <v>0</v>
      </c>
      <c r="L282" s="55">
        <v>3.4</v>
      </c>
      <c r="M282" s="55">
        <v>14</v>
      </c>
      <c r="N282" s="55">
        <v>126</v>
      </c>
      <c r="O282" s="55">
        <v>50</v>
      </c>
      <c r="P282" s="55">
        <v>2.8</v>
      </c>
    </row>
    <row r="283" spans="1:16" ht="14.45" customHeight="1">
      <c r="B283" s="92"/>
      <c r="C283" s="37" t="s">
        <v>228</v>
      </c>
      <c r="D283" s="93"/>
      <c r="E283" s="55">
        <v>7.49</v>
      </c>
      <c r="F283" s="55">
        <v>15.755000000000001</v>
      </c>
      <c r="G283" s="55">
        <v>82.799499999999995</v>
      </c>
      <c r="H283" s="55">
        <v>461.41999999999996</v>
      </c>
      <c r="I283" s="55">
        <v>0.3085</v>
      </c>
      <c r="J283" s="55">
        <v>0</v>
      </c>
      <c r="K283" s="55">
        <v>3.57</v>
      </c>
      <c r="L283" s="55">
        <v>4.2409999999999997</v>
      </c>
      <c r="M283" s="55">
        <v>34.016500000000001</v>
      </c>
      <c r="N283" s="55">
        <v>196.6335</v>
      </c>
      <c r="O283" s="55">
        <v>60.206499999999998</v>
      </c>
      <c r="P283" s="55">
        <v>2.7859999999999996</v>
      </c>
    </row>
    <row r="284" spans="1:16" ht="14.45" customHeight="1">
      <c r="B284" s="80"/>
      <c r="C284" s="37" t="s">
        <v>110</v>
      </c>
      <c r="D284" s="81"/>
      <c r="E284" s="71">
        <v>10.407499999999999</v>
      </c>
      <c r="F284" s="71">
        <v>12.08</v>
      </c>
      <c r="G284" s="71">
        <v>55.032249999999998</v>
      </c>
      <c r="H284" s="71">
        <v>349.71249999999998</v>
      </c>
      <c r="I284" s="71">
        <v>0.19524999999999998</v>
      </c>
      <c r="J284" s="71">
        <v>0.57400000000000007</v>
      </c>
      <c r="K284" s="71">
        <v>1.81575</v>
      </c>
      <c r="L284" s="71">
        <v>33.752000000000002</v>
      </c>
      <c r="M284" s="71">
        <v>82.300750000000008</v>
      </c>
      <c r="N284" s="71">
        <v>156.02424999999999</v>
      </c>
      <c r="O284" s="71">
        <v>40.045749999999998</v>
      </c>
      <c r="P284" s="71">
        <v>1.5979999999999999</v>
      </c>
    </row>
    <row r="285" spans="1:16" ht="18" customHeight="1">
      <c r="B285" s="53" t="s">
        <v>114</v>
      </c>
      <c r="C285" s="37" t="s">
        <v>24</v>
      </c>
      <c r="D285" s="54">
        <v>40</v>
      </c>
      <c r="E285" s="55">
        <v>3</v>
      </c>
      <c r="F285" s="55">
        <v>1.1599999999999999</v>
      </c>
      <c r="G285" s="55">
        <v>20.56</v>
      </c>
      <c r="H285" s="55">
        <v>98.5</v>
      </c>
      <c r="I285" s="55">
        <v>4.4000000000000004E-2</v>
      </c>
      <c r="J285" s="55">
        <v>0</v>
      </c>
      <c r="K285" s="55">
        <v>0</v>
      </c>
      <c r="L285" s="55">
        <v>0.68</v>
      </c>
      <c r="M285" s="55">
        <v>7.6</v>
      </c>
      <c r="N285" s="55">
        <v>26</v>
      </c>
      <c r="O285" s="55">
        <v>5.2</v>
      </c>
      <c r="P285" s="55">
        <v>0.48</v>
      </c>
    </row>
    <row r="286" spans="1:16" ht="16.149999999999999" customHeight="1">
      <c r="B286" s="92" t="s">
        <v>338</v>
      </c>
      <c r="C286" s="37" t="s">
        <v>260</v>
      </c>
      <c r="D286" s="93">
        <v>10</v>
      </c>
      <c r="E286" s="55">
        <v>0.25</v>
      </c>
      <c r="F286" s="55">
        <v>5.3</v>
      </c>
      <c r="G286" s="55">
        <v>1.89</v>
      </c>
      <c r="H286" s="55">
        <v>56</v>
      </c>
      <c r="I286" s="55">
        <v>1E-3</v>
      </c>
      <c r="J286" s="55">
        <v>0</v>
      </c>
      <c r="K286" s="55">
        <v>0.04</v>
      </c>
      <c r="L286" s="55">
        <v>0.1</v>
      </c>
      <c r="M286" s="55">
        <v>2.4</v>
      </c>
      <c r="N286" s="55">
        <v>3</v>
      </c>
      <c r="O286" s="55">
        <v>0</v>
      </c>
      <c r="P286" s="55">
        <v>0.02</v>
      </c>
    </row>
    <row r="287" spans="1:16" ht="16.149999999999999" customHeight="1">
      <c r="A287" s="52">
        <v>8</v>
      </c>
      <c r="B287" s="53" t="s">
        <v>66</v>
      </c>
      <c r="C287" s="37" t="s">
        <v>58</v>
      </c>
      <c r="D287" s="54">
        <v>200</v>
      </c>
      <c r="E287" s="55">
        <v>4.08</v>
      </c>
      <c r="F287" s="55">
        <v>3.54</v>
      </c>
      <c r="G287" s="55">
        <v>17.579999999999998</v>
      </c>
      <c r="H287" s="55">
        <v>118.5</v>
      </c>
      <c r="I287" s="55">
        <v>0.06</v>
      </c>
      <c r="J287" s="55">
        <v>1.58</v>
      </c>
      <c r="K287" s="55">
        <v>0.02</v>
      </c>
      <c r="L287" s="55">
        <v>0</v>
      </c>
      <c r="M287" s="55">
        <v>152.22</v>
      </c>
      <c r="N287" s="55">
        <v>124.56</v>
      </c>
      <c r="O287" s="55">
        <v>21.34</v>
      </c>
      <c r="P287" s="55">
        <v>0.48</v>
      </c>
    </row>
    <row r="288" spans="1:16" ht="13.15" customHeight="1">
      <c r="A288" s="52">
        <v>8</v>
      </c>
      <c r="B288" s="53"/>
      <c r="C288" s="37" t="s">
        <v>334</v>
      </c>
      <c r="D288" s="54">
        <v>150</v>
      </c>
      <c r="E288" s="55">
        <v>2.25</v>
      </c>
      <c r="F288" s="55">
        <v>0.75</v>
      </c>
      <c r="G288" s="55">
        <v>19.8</v>
      </c>
      <c r="H288" s="55">
        <v>109.65</v>
      </c>
      <c r="I288" s="55">
        <v>0.06</v>
      </c>
      <c r="J288" s="55">
        <v>15</v>
      </c>
      <c r="K288" s="55">
        <v>0</v>
      </c>
      <c r="L288" s="55">
        <v>0.6</v>
      </c>
      <c r="M288" s="55">
        <v>12</v>
      </c>
      <c r="N288" s="55">
        <v>42</v>
      </c>
      <c r="O288" s="55">
        <v>63</v>
      </c>
      <c r="P288" s="55">
        <v>0.9</v>
      </c>
    </row>
    <row r="289" spans="1:16" ht="13.9" customHeight="1">
      <c r="A289" s="52">
        <v>8</v>
      </c>
      <c r="B289" s="53"/>
      <c r="C289" s="53" t="s">
        <v>18</v>
      </c>
      <c r="D289" s="54"/>
      <c r="E289" s="53">
        <v>19.987499999999997</v>
      </c>
      <c r="F289" s="92">
        <v>22.83</v>
      </c>
      <c r="G289" s="92">
        <v>114.86224999999999</v>
      </c>
      <c r="H289" s="92">
        <v>732.36249999999995</v>
      </c>
      <c r="I289" s="92">
        <v>0.36025000000000001</v>
      </c>
      <c r="J289" s="92">
        <v>17.154</v>
      </c>
      <c r="K289" s="92">
        <v>1.87575</v>
      </c>
      <c r="L289" s="92">
        <v>35.132000000000005</v>
      </c>
      <c r="M289" s="92">
        <v>256.52075000000002</v>
      </c>
      <c r="N289" s="92">
        <v>351.58425</v>
      </c>
      <c r="O289" s="92">
        <v>129.58575000000002</v>
      </c>
      <c r="P289" s="92">
        <v>3.4779999999999998</v>
      </c>
    </row>
    <row r="290" spans="1:16" ht="12.6" customHeight="1">
      <c r="A290" s="52">
        <v>8</v>
      </c>
      <c r="B290" s="114" t="s">
        <v>19</v>
      </c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1:16" ht="16.899999999999999" customHeight="1">
      <c r="B291" s="80" t="s">
        <v>276</v>
      </c>
      <c r="C291" s="37" t="s">
        <v>328</v>
      </c>
      <c r="D291" s="83">
        <v>100</v>
      </c>
      <c r="E291" s="56">
        <v>3.63</v>
      </c>
      <c r="F291" s="56">
        <v>10.09</v>
      </c>
      <c r="G291" s="56">
        <v>3.71</v>
      </c>
      <c r="H291" s="56">
        <v>120.17</v>
      </c>
      <c r="I291" s="56">
        <v>0.43</v>
      </c>
      <c r="J291" s="56">
        <v>0.05</v>
      </c>
      <c r="K291" s="56">
        <v>19.809999999999999</v>
      </c>
      <c r="L291" s="56">
        <v>2.79</v>
      </c>
      <c r="M291" s="56">
        <v>173.63</v>
      </c>
      <c r="N291" s="56">
        <v>22.63</v>
      </c>
      <c r="O291" s="56">
        <v>112.24</v>
      </c>
      <c r="P291" s="56">
        <v>0.93</v>
      </c>
    </row>
    <row r="292" spans="1:16" ht="15.6" customHeight="1">
      <c r="B292" s="86" t="s">
        <v>316</v>
      </c>
      <c r="C292" s="37" t="s">
        <v>329</v>
      </c>
      <c r="D292" s="83">
        <v>100</v>
      </c>
      <c r="E292" s="56">
        <v>4.8</v>
      </c>
      <c r="F292" s="56">
        <v>5.5</v>
      </c>
      <c r="G292" s="56">
        <v>8.3000000000000007</v>
      </c>
      <c r="H292" s="56">
        <v>101.9</v>
      </c>
      <c r="I292" s="56">
        <v>0.17</v>
      </c>
      <c r="J292" s="56">
        <v>5.5</v>
      </c>
      <c r="K292" s="56">
        <v>31.8</v>
      </c>
      <c r="L292" s="56">
        <v>0.7</v>
      </c>
      <c r="M292" s="56">
        <v>59.2</v>
      </c>
      <c r="N292" s="56">
        <v>114.7</v>
      </c>
      <c r="O292" s="56">
        <v>35.299999999999997</v>
      </c>
      <c r="P292" s="56">
        <v>3</v>
      </c>
    </row>
    <row r="293" spans="1:16" ht="17.45" customHeight="1">
      <c r="B293" s="86"/>
      <c r="C293" s="37" t="s">
        <v>228</v>
      </c>
      <c r="D293" s="83"/>
      <c r="E293" s="86">
        <v>4.2149999999999999</v>
      </c>
      <c r="F293" s="86">
        <v>7.7949999999999999</v>
      </c>
      <c r="G293" s="86">
        <v>6.0050000000000008</v>
      </c>
      <c r="H293" s="86">
        <v>111.035</v>
      </c>
      <c r="I293" s="86">
        <v>0.3</v>
      </c>
      <c r="J293" s="86">
        <v>2.7749999999999999</v>
      </c>
      <c r="K293" s="86">
        <v>25.805</v>
      </c>
      <c r="L293" s="86">
        <v>1.7450000000000001</v>
      </c>
      <c r="M293" s="86">
        <v>116.41499999999999</v>
      </c>
      <c r="N293" s="86">
        <v>68.665000000000006</v>
      </c>
      <c r="O293" s="86">
        <v>73.77</v>
      </c>
      <c r="P293" s="86">
        <v>1.9650000000000001</v>
      </c>
    </row>
    <row r="294" spans="1:16" ht="16.149999999999999" customHeight="1">
      <c r="A294" s="52">
        <v>8</v>
      </c>
      <c r="B294" s="53" t="s">
        <v>147</v>
      </c>
      <c r="C294" s="37" t="s">
        <v>317</v>
      </c>
      <c r="D294" s="54">
        <v>100</v>
      </c>
      <c r="E294" s="56">
        <v>1.1000000000000001</v>
      </c>
      <c r="F294" s="56">
        <v>0.2</v>
      </c>
      <c r="G294" s="56">
        <v>3.8</v>
      </c>
      <c r="H294" s="56">
        <v>21.4</v>
      </c>
      <c r="I294" s="56">
        <v>0.06</v>
      </c>
      <c r="J294" s="56">
        <v>25</v>
      </c>
      <c r="K294" s="56">
        <v>0</v>
      </c>
      <c r="L294" s="56">
        <v>0.7</v>
      </c>
      <c r="M294" s="56">
        <v>14</v>
      </c>
      <c r="N294" s="56">
        <v>26</v>
      </c>
      <c r="O294" s="56">
        <v>20</v>
      </c>
      <c r="P294" s="56">
        <v>0.9</v>
      </c>
    </row>
    <row r="295" spans="1:16" ht="16.899999999999999" customHeight="1">
      <c r="B295" s="53" t="s">
        <v>150</v>
      </c>
      <c r="C295" s="37" t="s">
        <v>197</v>
      </c>
      <c r="D295" s="54">
        <v>100</v>
      </c>
      <c r="E295" s="56">
        <v>1.1000000000000001</v>
      </c>
      <c r="F295" s="56">
        <v>0.1</v>
      </c>
      <c r="G295" s="56">
        <v>3.5</v>
      </c>
      <c r="H295" s="56">
        <v>19.3</v>
      </c>
      <c r="I295" s="56">
        <v>0.01</v>
      </c>
      <c r="J295" s="56">
        <v>15</v>
      </c>
      <c r="K295" s="56">
        <v>0</v>
      </c>
      <c r="L295" s="56">
        <v>0.7</v>
      </c>
      <c r="M295" s="56">
        <v>10</v>
      </c>
      <c r="N295" s="56">
        <v>35</v>
      </c>
      <c r="O295" s="56">
        <v>15</v>
      </c>
      <c r="P295" s="56">
        <v>0.8</v>
      </c>
    </row>
    <row r="296" spans="1:16" ht="14.45" customHeight="1">
      <c r="B296" s="53"/>
      <c r="C296" s="37" t="s">
        <v>277</v>
      </c>
      <c r="D296" s="54"/>
      <c r="E296" s="53">
        <v>1.1000000000000001</v>
      </c>
      <c r="F296" s="53">
        <v>0.15000000000000002</v>
      </c>
      <c r="G296" s="53">
        <v>3.65</v>
      </c>
      <c r="H296" s="53">
        <v>20.350000000000001</v>
      </c>
      <c r="I296" s="53">
        <v>3.4999999999999996E-2</v>
      </c>
      <c r="J296" s="53">
        <v>20</v>
      </c>
      <c r="K296" s="53">
        <v>0</v>
      </c>
      <c r="L296" s="53">
        <v>0.7</v>
      </c>
      <c r="M296" s="53">
        <v>12</v>
      </c>
      <c r="N296" s="53">
        <v>30.5</v>
      </c>
      <c r="O296" s="53">
        <v>17.5</v>
      </c>
      <c r="P296" s="53">
        <v>0.85000000000000009</v>
      </c>
    </row>
    <row r="297" spans="1:16" ht="15.6" customHeight="1">
      <c r="B297" s="80"/>
      <c r="C297" s="37" t="s">
        <v>110</v>
      </c>
      <c r="D297" s="81"/>
      <c r="E297" s="80">
        <v>2.6574999999999998</v>
      </c>
      <c r="F297" s="86">
        <v>3.9725000000000001</v>
      </c>
      <c r="G297" s="86">
        <v>4.8275000000000006</v>
      </c>
      <c r="H297" s="86">
        <v>65.692499999999995</v>
      </c>
      <c r="I297" s="86">
        <v>0.16749999999999998</v>
      </c>
      <c r="J297" s="86">
        <v>11.387499999999999</v>
      </c>
      <c r="K297" s="86">
        <v>12.9025</v>
      </c>
      <c r="L297" s="86">
        <v>1.2225000000000001</v>
      </c>
      <c r="M297" s="86">
        <v>64.207499999999996</v>
      </c>
      <c r="N297" s="86">
        <v>49.582500000000003</v>
      </c>
      <c r="O297" s="86">
        <v>45.634999999999998</v>
      </c>
      <c r="P297" s="86">
        <v>1.4075000000000002</v>
      </c>
    </row>
    <row r="298" spans="1:16" ht="16.149999999999999" customHeight="1">
      <c r="A298" s="52">
        <v>8</v>
      </c>
      <c r="B298" s="53" t="s">
        <v>279</v>
      </c>
      <c r="C298" s="37" t="s">
        <v>278</v>
      </c>
      <c r="D298" s="54">
        <v>250</v>
      </c>
      <c r="E298" s="56">
        <v>2.75</v>
      </c>
      <c r="F298" s="56">
        <v>2.75</v>
      </c>
      <c r="G298" s="56">
        <v>17.5</v>
      </c>
      <c r="H298" s="56">
        <v>117.5</v>
      </c>
      <c r="I298" s="56">
        <v>0</v>
      </c>
      <c r="J298" s="56">
        <v>0</v>
      </c>
      <c r="K298" s="56">
        <v>8.25</v>
      </c>
      <c r="L298" s="56">
        <v>1.25</v>
      </c>
      <c r="M298" s="56">
        <v>29.25</v>
      </c>
      <c r="N298" s="56">
        <v>35.5</v>
      </c>
      <c r="O298" s="56">
        <v>67.5</v>
      </c>
      <c r="P298" s="56">
        <v>1.25</v>
      </c>
    </row>
    <row r="299" spans="1:16" ht="25.9" customHeight="1">
      <c r="B299" s="53" t="s">
        <v>243</v>
      </c>
      <c r="C299" s="37" t="s">
        <v>241</v>
      </c>
      <c r="D299" s="54">
        <v>250</v>
      </c>
      <c r="E299" s="56">
        <v>7.15</v>
      </c>
      <c r="F299" s="56">
        <v>8</v>
      </c>
      <c r="G299" s="56">
        <v>30.25</v>
      </c>
      <c r="H299" s="56">
        <v>77.5</v>
      </c>
      <c r="I299" s="56">
        <v>4.4999999999999998E-2</v>
      </c>
      <c r="J299" s="56">
        <v>29.5</v>
      </c>
      <c r="K299" s="56">
        <v>1.4999999999999999E-2</v>
      </c>
      <c r="L299" s="56">
        <v>3.9874999999999998</v>
      </c>
      <c r="M299" s="56">
        <v>54.25</v>
      </c>
      <c r="N299" s="56">
        <v>105.5</v>
      </c>
      <c r="O299" s="56">
        <v>36.75</v>
      </c>
      <c r="P299" s="56">
        <v>1.7124999999999999</v>
      </c>
    </row>
    <row r="300" spans="1:16" ht="15.6" customHeight="1">
      <c r="B300" s="53"/>
      <c r="C300" s="37" t="s">
        <v>110</v>
      </c>
      <c r="D300" s="54"/>
      <c r="E300" s="53">
        <v>4.95</v>
      </c>
      <c r="F300" s="53">
        <v>5.375</v>
      </c>
      <c r="G300" s="53">
        <v>23.875</v>
      </c>
      <c r="H300" s="53">
        <v>97.5</v>
      </c>
      <c r="I300" s="53">
        <v>2.2499999999999999E-2</v>
      </c>
      <c r="J300" s="53">
        <v>14.75</v>
      </c>
      <c r="K300" s="53">
        <v>4.1325000000000003</v>
      </c>
      <c r="L300" s="53">
        <v>2.6187499999999999</v>
      </c>
      <c r="M300" s="53">
        <v>41.75</v>
      </c>
      <c r="N300" s="53">
        <v>70.5</v>
      </c>
      <c r="O300" s="53">
        <v>52.125</v>
      </c>
      <c r="P300" s="53">
        <v>1.48125</v>
      </c>
    </row>
    <row r="301" spans="1:16" ht="16.899999999999999" customHeight="1">
      <c r="A301" s="52">
        <v>8</v>
      </c>
      <c r="B301" s="53" t="s">
        <v>281</v>
      </c>
      <c r="C301" s="37" t="s">
        <v>280</v>
      </c>
      <c r="D301" s="54" t="s">
        <v>369</v>
      </c>
      <c r="E301" s="56">
        <v>11.7</v>
      </c>
      <c r="F301" s="56">
        <v>14.4</v>
      </c>
      <c r="G301" s="56">
        <v>3.78</v>
      </c>
      <c r="H301" s="56">
        <v>190.17</v>
      </c>
      <c r="I301" s="56">
        <v>0</v>
      </c>
      <c r="J301" s="56">
        <v>0.09</v>
      </c>
      <c r="K301" s="56">
        <v>0.9900000000000001</v>
      </c>
      <c r="L301" s="56">
        <v>1.35</v>
      </c>
      <c r="M301" s="56">
        <v>21.42</v>
      </c>
      <c r="N301" s="56">
        <v>15.75</v>
      </c>
      <c r="O301" s="56">
        <v>122.4</v>
      </c>
      <c r="P301" s="56">
        <v>1.44</v>
      </c>
    </row>
    <row r="302" spans="1:16" ht="14.45" customHeight="1">
      <c r="B302" s="53" t="s">
        <v>283</v>
      </c>
      <c r="C302" s="37" t="s">
        <v>282</v>
      </c>
      <c r="D302" s="54" t="s">
        <v>368</v>
      </c>
      <c r="E302" s="56">
        <v>14.4</v>
      </c>
      <c r="F302" s="56">
        <v>18</v>
      </c>
      <c r="G302" s="56">
        <v>4.59</v>
      </c>
      <c r="H302" s="56">
        <v>189.36</v>
      </c>
      <c r="I302" s="56">
        <v>0</v>
      </c>
      <c r="J302" s="56">
        <v>0</v>
      </c>
      <c r="K302" s="56">
        <v>1.8</v>
      </c>
      <c r="L302" s="56">
        <v>2.16</v>
      </c>
      <c r="M302" s="56">
        <v>52.92</v>
      </c>
      <c r="N302" s="56">
        <v>29.880000000000006</v>
      </c>
      <c r="O302" s="56">
        <v>154.80000000000001</v>
      </c>
      <c r="P302" s="56">
        <v>1.9800000000000002</v>
      </c>
    </row>
    <row r="303" spans="1:16" ht="15.6" customHeight="1">
      <c r="B303" s="53"/>
      <c r="C303" s="37" t="s">
        <v>110</v>
      </c>
      <c r="D303" s="54"/>
      <c r="E303" s="53">
        <v>13.05</v>
      </c>
      <c r="F303" s="53">
        <v>16.2</v>
      </c>
      <c r="G303" s="53">
        <v>4.1849999999999996</v>
      </c>
      <c r="H303" s="53">
        <v>189.76499999999999</v>
      </c>
      <c r="I303" s="53">
        <v>0</v>
      </c>
      <c r="J303" s="53">
        <v>4.4999999999999998E-2</v>
      </c>
      <c r="K303" s="53">
        <v>1.395</v>
      </c>
      <c r="L303" s="53">
        <v>1.7550000000000001</v>
      </c>
      <c r="M303" s="53">
        <v>37.17</v>
      </c>
      <c r="N303" s="53">
        <v>22.815000000000005</v>
      </c>
      <c r="O303" s="53">
        <v>138.60000000000002</v>
      </c>
      <c r="P303" s="53">
        <v>1.71</v>
      </c>
    </row>
    <row r="304" spans="1:16" ht="14.45" customHeight="1">
      <c r="A304" s="52">
        <v>8</v>
      </c>
      <c r="B304" s="53" t="s">
        <v>304</v>
      </c>
      <c r="C304" s="37" t="s">
        <v>196</v>
      </c>
      <c r="D304" s="54">
        <v>180</v>
      </c>
      <c r="E304" s="56">
        <v>4.32</v>
      </c>
      <c r="F304" s="56">
        <v>4.8240000000000007</v>
      </c>
      <c r="G304" s="56">
        <v>37.764000000000003</v>
      </c>
      <c r="H304" s="56">
        <v>211.75200000000001</v>
      </c>
      <c r="I304" s="56">
        <v>3.6000000000000004E-2</v>
      </c>
      <c r="J304" s="56">
        <v>0</v>
      </c>
      <c r="K304" s="56">
        <v>23.22</v>
      </c>
      <c r="L304" s="56">
        <v>0.30599999999999999</v>
      </c>
      <c r="M304" s="56">
        <v>7.0920000000000005</v>
      </c>
      <c r="N304" s="56">
        <v>93.366</v>
      </c>
      <c r="O304" s="56">
        <v>30.545999999999999</v>
      </c>
      <c r="P304" s="56">
        <v>0.62999999999999989</v>
      </c>
    </row>
    <row r="305" spans="1:16" ht="14.45" customHeight="1">
      <c r="B305" s="53" t="s">
        <v>352</v>
      </c>
      <c r="C305" s="37" t="s">
        <v>235</v>
      </c>
      <c r="D305" s="54">
        <v>180</v>
      </c>
      <c r="E305" s="56">
        <v>7.9019999999999992</v>
      </c>
      <c r="F305" s="56">
        <v>6.516</v>
      </c>
      <c r="G305" s="56">
        <v>45.341999999999999</v>
      </c>
      <c r="H305" s="56">
        <v>271.62</v>
      </c>
      <c r="I305" s="56">
        <v>0.23400000000000001</v>
      </c>
      <c r="J305" s="56">
        <v>0</v>
      </c>
      <c r="K305" s="56">
        <v>23.22</v>
      </c>
      <c r="L305" s="56">
        <v>0.27</v>
      </c>
      <c r="M305" s="56">
        <v>20.664000000000001</v>
      </c>
      <c r="N305" s="56">
        <v>160.95600000000002</v>
      </c>
      <c r="O305" s="56">
        <v>56.663999999999994</v>
      </c>
      <c r="P305" s="56">
        <v>1.9080000000000001</v>
      </c>
    </row>
    <row r="306" spans="1:16" ht="13.9" customHeight="1">
      <c r="B306" s="53"/>
      <c r="C306" s="37" t="s">
        <v>110</v>
      </c>
      <c r="D306" s="54"/>
      <c r="E306" s="53">
        <v>6.1109999999999998</v>
      </c>
      <c r="F306" s="53">
        <v>5.67</v>
      </c>
      <c r="G306" s="53">
        <v>41.552999999999997</v>
      </c>
      <c r="H306" s="53">
        <v>241.68600000000001</v>
      </c>
      <c r="I306" s="53">
        <v>0.13500000000000001</v>
      </c>
      <c r="J306" s="53">
        <v>0</v>
      </c>
      <c r="K306" s="53">
        <v>23.22</v>
      </c>
      <c r="L306" s="53">
        <v>0.28800000000000003</v>
      </c>
      <c r="M306" s="53">
        <v>13.878</v>
      </c>
      <c r="N306" s="53">
        <v>127.161</v>
      </c>
      <c r="O306" s="53">
        <v>43.604999999999997</v>
      </c>
      <c r="P306" s="53">
        <v>1.2690000000000001</v>
      </c>
    </row>
    <row r="307" spans="1:16" ht="18" customHeight="1">
      <c r="A307" s="52">
        <v>8</v>
      </c>
      <c r="B307" s="53" t="s">
        <v>256</v>
      </c>
      <c r="C307" s="37" t="s">
        <v>64</v>
      </c>
      <c r="D307" s="54">
        <v>200</v>
      </c>
      <c r="E307" s="56">
        <v>0.66</v>
      </c>
      <c r="F307" s="56">
        <v>0.1</v>
      </c>
      <c r="G307" s="56">
        <v>28.02</v>
      </c>
      <c r="H307" s="56">
        <v>109.48</v>
      </c>
      <c r="I307" s="56">
        <v>0</v>
      </c>
      <c r="J307" s="56">
        <v>0.02</v>
      </c>
      <c r="K307" s="56">
        <v>0.68</v>
      </c>
      <c r="L307" s="56">
        <v>0.5</v>
      </c>
      <c r="M307" s="56">
        <v>32.479999999999997</v>
      </c>
      <c r="N307" s="56">
        <v>17.46</v>
      </c>
      <c r="O307" s="56">
        <v>23.44</v>
      </c>
      <c r="P307" s="56">
        <v>0.7</v>
      </c>
    </row>
    <row r="308" spans="1:16" ht="16.149999999999999" customHeight="1">
      <c r="A308" s="52">
        <v>8</v>
      </c>
      <c r="B308" s="53" t="s">
        <v>65</v>
      </c>
      <c r="C308" s="37" t="s">
        <v>20</v>
      </c>
      <c r="D308" s="54">
        <v>40</v>
      </c>
      <c r="E308" s="56">
        <v>3.0666666666666664</v>
      </c>
      <c r="F308" s="56">
        <v>0.26666666666666672</v>
      </c>
      <c r="G308" s="56">
        <v>19.733333333333334</v>
      </c>
      <c r="H308" s="56">
        <v>93.6</v>
      </c>
      <c r="I308" s="56">
        <v>0</v>
      </c>
      <c r="J308" s="56">
        <v>0</v>
      </c>
      <c r="K308" s="56">
        <v>0</v>
      </c>
      <c r="L308" s="56">
        <v>0.4</v>
      </c>
      <c r="M308" s="56">
        <v>8</v>
      </c>
      <c r="N308" s="56">
        <v>26</v>
      </c>
      <c r="O308" s="56">
        <v>5.6000000000000014</v>
      </c>
      <c r="P308" s="56">
        <v>0.4</v>
      </c>
    </row>
    <row r="309" spans="1:16" ht="16.149999999999999" customHeight="1">
      <c r="A309" s="52">
        <v>8</v>
      </c>
      <c r="B309" s="53" t="s">
        <v>225</v>
      </c>
      <c r="C309" s="37" t="s">
        <v>21</v>
      </c>
      <c r="D309" s="54">
        <v>50</v>
      </c>
      <c r="E309" s="56">
        <v>3.25</v>
      </c>
      <c r="F309" s="56">
        <v>0.625</v>
      </c>
      <c r="G309" s="56">
        <v>19.75</v>
      </c>
      <c r="H309" s="56">
        <v>97.625</v>
      </c>
      <c r="I309" s="56">
        <v>0.125</v>
      </c>
      <c r="J309" s="56">
        <v>0</v>
      </c>
      <c r="K309" s="56">
        <v>0</v>
      </c>
      <c r="L309" s="56">
        <v>0.75</v>
      </c>
      <c r="M309" s="56">
        <v>14.499999999999998</v>
      </c>
      <c r="N309" s="56">
        <v>75</v>
      </c>
      <c r="O309" s="56">
        <v>23.5</v>
      </c>
      <c r="P309" s="56">
        <v>2</v>
      </c>
    </row>
    <row r="310" spans="1:16" ht="14.45" customHeight="1">
      <c r="A310" s="52">
        <v>8</v>
      </c>
      <c r="B310" s="53"/>
      <c r="C310" s="53" t="s">
        <v>18</v>
      </c>
      <c r="D310" s="65"/>
      <c r="E310" s="53">
        <v>33.74516666666667</v>
      </c>
      <c r="F310" s="94">
        <v>32.209166666666661</v>
      </c>
      <c r="G310" s="94">
        <v>141.94383333333332</v>
      </c>
      <c r="H310" s="94">
        <v>895.34849999999994</v>
      </c>
      <c r="I310" s="94">
        <v>0.45</v>
      </c>
      <c r="J310" s="94">
        <v>26.202500000000001</v>
      </c>
      <c r="K310" s="94">
        <v>42.33</v>
      </c>
      <c r="L310" s="94">
        <v>7.5342500000000001</v>
      </c>
      <c r="M310" s="94">
        <v>211.9855</v>
      </c>
      <c r="N310" s="94">
        <v>388.51850000000002</v>
      </c>
      <c r="O310" s="94">
        <v>332.505</v>
      </c>
      <c r="P310" s="94">
        <v>8.9677500000000006</v>
      </c>
    </row>
    <row r="311" spans="1:16" ht="12" customHeight="1">
      <c r="A311" s="52">
        <v>8</v>
      </c>
      <c r="B311" s="114" t="s">
        <v>22</v>
      </c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1:16" ht="14.45" customHeight="1">
      <c r="A312" s="52">
        <v>8</v>
      </c>
      <c r="B312" s="53" t="s">
        <v>266</v>
      </c>
      <c r="C312" s="37" t="s">
        <v>375</v>
      </c>
      <c r="D312" s="54">
        <v>100</v>
      </c>
      <c r="E312" s="56">
        <v>12.88</v>
      </c>
      <c r="F312" s="56">
        <v>12.86</v>
      </c>
      <c r="G312" s="56">
        <v>16.38</v>
      </c>
      <c r="H312" s="56">
        <v>236.94</v>
      </c>
      <c r="I312" s="56">
        <v>7.0000000000000007E-2</v>
      </c>
      <c r="J312" s="56">
        <v>3</v>
      </c>
      <c r="K312" s="56">
        <v>82.5</v>
      </c>
      <c r="L312" s="56">
        <v>0.81</v>
      </c>
      <c r="M312" s="56">
        <v>236.94</v>
      </c>
      <c r="N312" s="56">
        <v>192.1</v>
      </c>
      <c r="O312" s="56">
        <v>21.05</v>
      </c>
      <c r="P312" s="56">
        <v>1.2</v>
      </c>
    </row>
    <row r="313" spans="1:16" ht="16.149999999999999" customHeight="1">
      <c r="A313" s="52">
        <v>8</v>
      </c>
      <c r="B313" s="53" t="s">
        <v>224</v>
      </c>
      <c r="C313" s="37" t="s">
        <v>61</v>
      </c>
      <c r="D313" s="54">
        <v>200</v>
      </c>
      <c r="E313" s="56">
        <v>0.28000000000000003</v>
      </c>
      <c r="F313" s="56">
        <v>0.1</v>
      </c>
      <c r="G313" s="56">
        <v>32.880000000000003</v>
      </c>
      <c r="H313" s="56">
        <v>133.54000000000002</v>
      </c>
      <c r="I313" s="56">
        <v>0</v>
      </c>
      <c r="J313" s="56">
        <v>0</v>
      </c>
      <c r="K313" s="56">
        <v>19.3</v>
      </c>
      <c r="L313" s="56">
        <v>0.16</v>
      </c>
      <c r="M313" s="56">
        <v>13.78</v>
      </c>
      <c r="N313" s="56">
        <v>5.78</v>
      </c>
      <c r="O313" s="56">
        <v>7.38</v>
      </c>
      <c r="P313" s="56">
        <v>0.48</v>
      </c>
    </row>
    <row r="314" spans="1:16" ht="13.9" customHeight="1">
      <c r="A314" s="52">
        <v>8</v>
      </c>
      <c r="B314" s="53"/>
      <c r="C314" s="53" t="s">
        <v>18</v>
      </c>
      <c r="D314" s="54"/>
      <c r="E314" s="53">
        <v>13.16</v>
      </c>
      <c r="F314" s="53">
        <v>12.959999999999999</v>
      </c>
      <c r="G314" s="53">
        <v>49.260000000000005</v>
      </c>
      <c r="H314" s="53">
        <v>370.48</v>
      </c>
      <c r="I314" s="53">
        <v>7.0000000000000007E-2</v>
      </c>
      <c r="J314" s="53">
        <v>3</v>
      </c>
      <c r="K314" s="53">
        <v>101.8</v>
      </c>
      <c r="L314" s="53">
        <v>0.97000000000000008</v>
      </c>
      <c r="M314" s="53">
        <v>250.72</v>
      </c>
      <c r="N314" s="53">
        <v>197.88</v>
      </c>
      <c r="O314" s="53">
        <v>28.43</v>
      </c>
      <c r="P314" s="53">
        <v>1.68</v>
      </c>
    </row>
    <row r="315" spans="1:16" ht="13.9" customHeight="1">
      <c r="A315" s="52">
        <v>8</v>
      </c>
      <c r="B315" s="53"/>
      <c r="C315" s="53" t="s">
        <v>33</v>
      </c>
      <c r="D315" s="54"/>
      <c r="E315" s="53">
        <v>66.89266666666667</v>
      </c>
      <c r="F315" s="53">
        <v>67.999166666666653</v>
      </c>
      <c r="G315" s="53">
        <v>306.06608333333327</v>
      </c>
      <c r="H315" s="53">
        <v>1998.1909999999998</v>
      </c>
      <c r="I315" s="53">
        <v>0.88024999999999998</v>
      </c>
      <c r="J315" s="53">
        <v>46.356499999999997</v>
      </c>
      <c r="K315" s="53">
        <v>146.00574999999998</v>
      </c>
      <c r="L315" s="53">
        <v>43.636250000000004</v>
      </c>
      <c r="M315" s="53">
        <v>719.22625000000005</v>
      </c>
      <c r="N315" s="53">
        <v>937.98275000000001</v>
      </c>
      <c r="O315" s="53">
        <v>490.52075000000002</v>
      </c>
      <c r="P315" s="53">
        <v>14.12575</v>
      </c>
    </row>
    <row r="316" spans="1:16" s="47" customFormat="1" ht="20.100000000000001" customHeight="1">
      <c r="B316" s="57"/>
      <c r="C316" s="57"/>
      <c r="D316" s="58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</row>
    <row r="317" spans="1:16" s="47" customFormat="1" ht="20.100000000000001" customHeight="1">
      <c r="B317" s="48" t="s">
        <v>214</v>
      </c>
      <c r="C317" s="49"/>
      <c r="D317" s="58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</row>
    <row r="318" spans="1:16" s="47" customFormat="1" ht="20.100000000000001" customHeight="1">
      <c r="B318" s="48" t="s">
        <v>211</v>
      </c>
      <c r="C318" s="49"/>
      <c r="D318" s="58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</row>
    <row r="319" spans="1:16" s="47" customFormat="1" ht="20.100000000000001" customHeight="1">
      <c r="B319" s="48" t="s">
        <v>360</v>
      </c>
      <c r="C319" s="49"/>
      <c r="D319" s="58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</row>
    <row r="320" spans="1:16" s="47" customFormat="1" ht="33.75" customHeight="1">
      <c r="B320" s="116" t="s">
        <v>0</v>
      </c>
      <c r="C320" s="116" t="s">
        <v>1</v>
      </c>
      <c r="D320" s="117" t="s">
        <v>2</v>
      </c>
      <c r="E320" s="114" t="s">
        <v>3</v>
      </c>
      <c r="F320" s="114"/>
      <c r="G320" s="114"/>
      <c r="H320" s="114" t="s">
        <v>4</v>
      </c>
      <c r="I320" s="114" t="s">
        <v>5</v>
      </c>
      <c r="J320" s="114"/>
      <c r="K320" s="114"/>
      <c r="L320" s="114"/>
      <c r="M320" s="114" t="s">
        <v>6</v>
      </c>
      <c r="N320" s="114"/>
      <c r="O320" s="114"/>
      <c r="P320" s="114"/>
    </row>
    <row r="321" spans="1:16" s="47" customFormat="1" ht="30" customHeight="1">
      <c r="B321" s="116"/>
      <c r="C321" s="116"/>
      <c r="D321" s="117"/>
      <c r="E321" s="53" t="s">
        <v>7</v>
      </c>
      <c r="F321" s="53" t="s">
        <v>8</v>
      </c>
      <c r="G321" s="53" t="s">
        <v>9</v>
      </c>
      <c r="H321" s="114"/>
      <c r="I321" s="53" t="s">
        <v>205</v>
      </c>
      <c r="J321" s="53" t="s">
        <v>10</v>
      </c>
      <c r="K321" s="53" t="s">
        <v>11</v>
      </c>
      <c r="L321" s="53" t="s">
        <v>12</v>
      </c>
      <c r="M321" s="53" t="s">
        <v>13</v>
      </c>
      <c r="N321" s="53" t="s">
        <v>14</v>
      </c>
      <c r="O321" s="53" t="s">
        <v>15</v>
      </c>
      <c r="P321" s="53" t="s">
        <v>16</v>
      </c>
    </row>
    <row r="322" spans="1:16" ht="13.9" customHeight="1">
      <c r="A322" s="52">
        <v>9</v>
      </c>
      <c r="B322" s="114" t="s">
        <v>17</v>
      </c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1:16" ht="28.9" customHeight="1">
      <c r="B323" s="83" t="s">
        <v>258</v>
      </c>
      <c r="C323" s="37" t="s">
        <v>335</v>
      </c>
      <c r="D323" s="54" t="s">
        <v>202</v>
      </c>
      <c r="E323" s="55">
        <v>12.474</v>
      </c>
      <c r="F323" s="55">
        <v>10.206</v>
      </c>
      <c r="G323" s="55">
        <v>44.94</v>
      </c>
      <c r="H323" s="55">
        <v>321.51</v>
      </c>
      <c r="I323" s="55">
        <v>0.14700000000000002</v>
      </c>
      <c r="J323" s="55">
        <v>2.4359999999999999</v>
      </c>
      <c r="K323" s="55">
        <v>8.4000000000000005E-2</v>
      </c>
      <c r="L323" s="55">
        <v>2.7510000000000003</v>
      </c>
      <c r="M323" s="55">
        <v>100.8</v>
      </c>
      <c r="N323" s="55">
        <v>128.72999999999999</v>
      </c>
      <c r="O323" s="55">
        <v>30.45</v>
      </c>
      <c r="P323" s="55">
        <v>36.854999999999997</v>
      </c>
    </row>
    <row r="324" spans="1:16" ht="15.6" customHeight="1">
      <c r="B324" s="53" t="s">
        <v>336</v>
      </c>
      <c r="C324" s="37" t="s">
        <v>337</v>
      </c>
      <c r="D324" s="54">
        <v>200</v>
      </c>
      <c r="E324" s="55">
        <v>22.34</v>
      </c>
      <c r="F324" s="55">
        <v>24.8</v>
      </c>
      <c r="G324" s="55">
        <v>4.0199999999999996</v>
      </c>
      <c r="H324" s="55">
        <v>444.38</v>
      </c>
      <c r="I324" s="55">
        <v>1.36</v>
      </c>
      <c r="J324" s="55">
        <v>0.1</v>
      </c>
      <c r="K324" s="55">
        <v>6.72</v>
      </c>
      <c r="L324" s="55">
        <v>12.42</v>
      </c>
      <c r="M324" s="55">
        <v>135.88</v>
      </c>
      <c r="N324" s="55">
        <v>26.8</v>
      </c>
      <c r="O324" s="55">
        <v>230.74</v>
      </c>
      <c r="P324" s="55">
        <v>3.06</v>
      </c>
    </row>
    <row r="325" spans="1:16" ht="15.6" customHeight="1">
      <c r="B325" s="53"/>
      <c r="C325" s="37" t="s">
        <v>57</v>
      </c>
      <c r="D325" s="54"/>
      <c r="E325" s="71">
        <v>17.407</v>
      </c>
      <c r="F325" s="71">
        <v>17.503</v>
      </c>
      <c r="G325" s="71">
        <v>24.479999999999997</v>
      </c>
      <c r="H325" s="71">
        <v>382.94499999999999</v>
      </c>
      <c r="I325" s="71">
        <v>0.75350000000000006</v>
      </c>
      <c r="J325" s="71">
        <v>1.268</v>
      </c>
      <c r="K325" s="71">
        <v>3.4019999999999997</v>
      </c>
      <c r="L325" s="71">
        <v>7.5854999999999997</v>
      </c>
      <c r="M325" s="71">
        <v>118.34</v>
      </c>
      <c r="N325" s="71">
        <v>77.765000000000001</v>
      </c>
      <c r="O325" s="71">
        <v>130.595</v>
      </c>
      <c r="P325" s="71">
        <v>19.9575</v>
      </c>
    </row>
    <row r="326" spans="1:16" ht="13.9" customHeight="1">
      <c r="B326" s="92"/>
      <c r="C326" s="37" t="s">
        <v>400</v>
      </c>
      <c r="D326" s="93">
        <v>60</v>
      </c>
      <c r="E326" s="55">
        <v>3.3</v>
      </c>
      <c r="F326" s="55">
        <v>3.9</v>
      </c>
      <c r="G326" s="55">
        <v>20.94</v>
      </c>
      <c r="H326" s="55">
        <v>0</v>
      </c>
      <c r="I326" s="55">
        <v>2.4E-2</v>
      </c>
      <c r="J326" s="55">
        <v>5.3999999999999992E-2</v>
      </c>
      <c r="K326" s="55">
        <v>0.06</v>
      </c>
      <c r="L326" s="55">
        <v>2.52</v>
      </c>
      <c r="M326" s="55">
        <v>18.420000000000002</v>
      </c>
      <c r="N326" s="55">
        <v>34.26</v>
      </c>
      <c r="O326" s="55">
        <v>3.84</v>
      </c>
      <c r="P326" s="55">
        <v>0.42</v>
      </c>
    </row>
    <row r="327" spans="1:16" ht="15.6" customHeight="1">
      <c r="B327" s="100"/>
      <c r="C327" s="37" t="s">
        <v>381</v>
      </c>
      <c r="D327" s="101">
        <v>200</v>
      </c>
      <c r="E327" s="55">
        <v>11.6</v>
      </c>
      <c r="F327" s="55">
        <v>12.8</v>
      </c>
      <c r="G327" s="55">
        <v>18.8</v>
      </c>
      <c r="H327" s="55">
        <v>243.6</v>
      </c>
      <c r="I327" s="55">
        <v>0.2</v>
      </c>
      <c r="J327" s="55">
        <v>5.2</v>
      </c>
      <c r="K327" s="55">
        <v>0</v>
      </c>
      <c r="L327" s="55">
        <v>0</v>
      </c>
      <c r="M327" s="55">
        <v>480</v>
      </c>
      <c r="N327" s="55">
        <v>360</v>
      </c>
      <c r="O327" s="55">
        <v>56</v>
      </c>
      <c r="P327" s="55">
        <v>0.4</v>
      </c>
    </row>
    <row r="328" spans="1:16" ht="14.45" customHeight="1">
      <c r="A328" s="52">
        <v>9</v>
      </c>
      <c r="B328" s="53"/>
      <c r="C328" s="37" t="s">
        <v>334</v>
      </c>
      <c r="D328" s="54">
        <v>150</v>
      </c>
      <c r="E328" s="55">
        <v>1.3999999999999997</v>
      </c>
      <c r="F328" s="55">
        <v>0.20000000000000004</v>
      </c>
      <c r="G328" s="55">
        <v>14.3</v>
      </c>
      <c r="H328" s="55">
        <v>70.5</v>
      </c>
      <c r="I328" s="55">
        <v>5.9999999999999991E-2</v>
      </c>
      <c r="J328" s="55">
        <v>15</v>
      </c>
      <c r="K328" s="55">
        <v>0</v>
      </c>
      <c r="L328" s="55">
        <v>1.7</v>
      </c>
      <c r="M328" s="55">
        <v>30</v>
      </c>
      <c r="N328" s="55">
        <v>51</v>
      </c>
      <c r="O328" s="55">
        <v>24</v>
      </c>
      <c r="P328" s="55">
        <v>0.9</v>
      </c>
    </row>
    <row r="329" spans="1:16" ht="16.899999999999999" customHeight="1">
      <c r="A329" s="52">
        <v>9</v>
      </c>
      <c r="B329" s="53" t="s">
        <v>226</v>
      </c>
      <c r="C329" s="37" t="s">
        <v>227</v>
      </c>
      <c r="D329" s="54" t="s">
        <v>130</v>
      </c>
      <c r="E329" s="55">
        <v>0.14000000000000001</v>
      </c>
      <c r="F329" s="55">
        <v>0.02</v>
      </c>
      <c r="G329" s="55">
        <v>15.2</v>
      </c>
      <c r="H329" s="55">
        <v>61.54</v>
      </c>
      <c r="I329" s="55">
        <v>0</v>
      </c>
      <c r="J329" s="55">
        <v>2.84</v>
      </c>
      <c r="K329" s="55">
        <v>0</v>
      </c>
      <c r="L329" s="55">
        <v>0.02</v>
      </c>
      <c r="M329" s="55">
        <v>14.2</v>
      </c>
      <c r="N329" s="55">
        <v>4.4000000000000004</v>
      </c>
      <c r="O329" s="55">
        <v>2.4</v>
      </c>
      <c r="P329" s="55">
        <v>0.36</v>
      </c>
    </row>
    <row r="330" spans="1:16" ht="15.6" customHeight="1">
      <c r="A330" s="52">
        <v>9</v>
      </c>
      <c r="B330" s="53"/>
      <c r="C330" s="53" t="s">
        <v>18</v>
      </c>
      <c r="D330" s="54"/>
      <c r="E330" s="53">
        <v>33.847000000000001</v>
      </c>
      <c r="F330" s="89">
        <v>34.423000000000009</v>
      </c>
      <c r="G330" s="89">
        <v>93.72</v>
      </c>
      <c r="H330" s="89">
        <v>758.58499999999992</v>
      </c>
      <c r="I330" s="89">
        <v>1.0375000000000001</v>
      </c>
      <c r="J330" s="89">
        <v>24.361999999999998</v>
      </c>
      <c r="K330" s="89">
        <v>3.4619999999999997</v>
      </c>
      <c r="L330" s="89">
        <v>11.825499999999998</v>
      </c>
      <c r="M330" s="89">
        <v>660.96</v>
      </c>
      <c r="N330" s="89">
        <v>527.42499999999995</v>
      </c>
      <c r="O330" s="89">
        <v>216.83500000000001</v>
      </c>
      <c r="P330" s="89">
        <v>22.037499999999998</v>
      </c>
    </row>
    <row r="331" spans="1:16" ht="13.15" customHeight="1">
      <c r="A331" s="52">
        <v>9</v>
      </c>
      <c r="B331" s="114" t="s">
        <v>19</v>
      </c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1:16" ht="18" customHeight="1">
      <c r="A332" s="52">
        <v>9</v>
      </c>
      <c r="B332" s="53" t="s">
        <v>310</v>
      </c>
      <c r="C332" s="37" t="s">
        <v>330</v>
      </c>
      <c r="D332" s="54">
        <v>100</v>
      </c>
      <c r="E332" s="56">
        <v>1.4</v>
      </c>
      <c r="F332" s="56">
        <v>6</v>
      </c>
      <c r="G332" s="56">
        <v>8.3000000000000007</v>
      </c>
      <c r="H332" s="56">
        <v>92.800000000000011</v>
      </c>
      <c r="I332" s="56">
        <v>0</v>
      </c>
      <c r="J332" s="56">
        <v>9.5</v>
      </c>
      <c r="K332" s="56">
        <v>0</v>
      </c>
      <c r="L332" s="56">
        <v>2.73</v>
      </c>
      <c r="M332" s="56">
        <v>35</v>
      </c>
      <c r="N332" s="56">
        <v>40.9</v>
      </c>
      <c r="O332" s="56">
        <v>20.9</v>
      </c>
      <c r="P332" s="56">
        <v>1.3</v>
      </c>
    </row>
    <row r="333" spans="1:16" ht="18" customHeight="1">
      <c r="B333" s="83" t="s">
        <v>305</v>
      </c>
      <c r="C333" s="37" t="s">
        <v>321</v>
      </c>
      <c r="D333" s="81">
        <v>100</v>
      </c>
      <c r="E333" s="56">
        <v>0.7</v>
      </c>
      <c r="F333" s="56">
        <v>6</v>
      </c>
      <c r="G333" s="56">
        <v>4.5999999999999996</v>
      </c>
      <c r="H333" s="56">
        <v>75.199999999999989</v>
      </c>
      <c r="I333" s="56">
        <v>0</v>
      </c>
      <c r="J333" s="56">
        <v>95</v>
      </c>
      <c r="K333" s="56">
        <v>0</v>
      </c>
      <c r="L333" s="56">
        <v>2.7</v>
      </c>
      <c r="M333" s="56">
        <v>21.8</v>
      </c>
      <c r="N333" s="56">
        <v>40</v>
      </c>
      <c r="O333" s="56">
        <v>13.3</v>
      </c>
      <c r="P333" s="56">
        <v>0.5</v>
      </c>
    </row>
    <row r="334" spans="1:16" ht="18" customHeight="1">
      <c r="B334" s="83" t="s">
        <v>311</v>
      </c>
      <c r="C334" s="37" t="s">
        <v>285</v>
      </c>
      <c r="D334" s="81">
        <v>100</v>
      </c>
      <c r="E334" s="56">
        <v>0.86</v>
      </c>
      <c r="F334" s="56">
        <v>5.1100000000000003</v>
      </c>
      <c r="G334" s="56">
        <v>4.8</v>
      </c>
      <c r="H334" s="56">
        <v>68.63</v>
      </c>
      <c r="I334" s="56">
        <v>0.02</v>
      </c>
      <c r="J334" s="56">
        <v>5.55</v>
      </c>
      <c r="K334" s="56">
        <v>0</v>
      </c>
      <c r="L334" s="56">
        <v>2.31</v>
      </c>
      <c r="M334" s="56">
        <v>23.28</v>
      </c>
      <c r="N334" s="56">
        <v>28.24</v>
      </c>
      <c r="O334" s="56">
        <v>13.44</v>
      </c>
      <c r="P334" s="56">
        <v>0.61</v>
      </c>
    </row>
    <row r="335" spans="1:16" ht="16.899999999999999" customHeight="1">
      <c r="B335" s="53"/>
      <c r="C335" s="37" t="s">
        <v>286</v>
      </c>
      <c r="D335" s="54"/>
      <c r="E335" s="80">
        <v>0.78</v>
      </c>
      <c r="F335" s="80">
        <v>5.5549999999999997</v>
      </c>
      <c r="G335" s="80">
        <v>4.6999999999999993</v>
      </c>
      <c r="H335" s="80">
        <v>71.914999999999992</v>
      </c>
      <c r="I335" s="80">
        <v>0.01</v>
      </c>
      <c r="J335" s="80">
        <v>50.274999999999999</v>
      </c>
      <c r="K335" s="80">
        <v>0</v>
      </c>
      <c r="L335" s="80">
        <v>2.5049999999999999</v>
      </c>
      <c r="M335" s="80">
        <v>22.54</v>
      </c>
      <c r="N335" s="80">
        <v>34.119999999999997</v>
      </c>
      <c r="O335" s="80">
        <v>13.370000000000001</v>
      </c>
      <c r="P335" s="80">
        <v>0.55499999999999994</v>
      </c>
    </row>
    <row r="336" spans="1:16" ht="16.899999999999999" customHeight="1">
      <c r="B336" s="53"/>
      <c r="C336" s="37" t="s">
        <v>57</v>
      </c>
      <c r="D336" s="54"/>
      <c r="E336" s="53">
        <v>1.0899999999999999</v>
      </c>
      <c r="F336" s="53">
        <v>5.7774999999999999</v>
      </c>
      <c r="G336" s="53">
        <v>6.5</v>
      </c>
      <c r="H336" s="53">
        <v>82.357500000000002</v>
      </c>
      <c r="I336" s="53">
        <v>5.0000000000000001E-3</v>
      </c>
      <c r="J336" s="53">
        <v>29.887499999999999</v>
      </c>
      <c r="K336" s="53">
        <v>0</v>
      </c>
      <c r="L336" s="53">
        <v>2.6174999999999997</v>
      </c>
      <c r="M336" s="53">
        <v>28.77</v>
      </c>
      <c r="N336" s="53">
        <v>37.51</v>
      </c>
      <c r="O336" s="53">
        <v>17.134999999999998</v>
      </c>
      <c r="P336" s="53">
        <v>0.92749999999999999</v>
      </c>
    </row>
    <row r="337" spans="1:16" ht="17.45" customHeight="1">
      <c r="A337" s="52">
        <v>9</v>
      </c>
      <c r="B337" s="53" t="s">
        <v>287</v>
      </c>
      <c r="C337" s="37" t="s">
        <v>156</v>
      </c>
      <c r="D337" s="54" t="s">
        <v>374</v>
      </c>
      <c r="E337" s="56">
        <v>2.4750000000000001</v>
      </c>
      <c r="F337" s="56">
        <v>3.0249999999999999</v>
      </c>
      <c r="G337" s="56">
        <v>17.05</v>
      </c>
      <c r="H337" s="56">
        <v>105.325</v>
      </c>
      <c r="I337" s="56">
        <v>0</v>
      </c>
      <c r="J337" s="56">
        <v>0</v>
      </c>
      <c r="K337" s="56">
        <v>12.1</v>
      </c>
      <c r="L337" s="56">
        <v>1.375</v>
      </c>
      <c r="M337" s="56">
        <v>32.725000000000001</v>
      </c>
      <c r="N337" s="56">
        <v>32.725000000000001</v>
      </c>
      <c r="O337" s="56">
        <v>79.474999999999994</v>
      </c>
      <c r="P337" s="56">
        <v>1.375</v>
      </c>
    </row>
    <row r="338" spans="1:16" ht="18" customHeight="1">
      <c r="B338" s="53" t="s">
        <v>152</v>
      </c>
      <c r="C338" s="37" t="s">
        <v>288</v>
      </c>
      <c r="D338" s="54">
        <v>250</v>
      </c>
      <c r="E338" s="56">
        <v>2.25</v>
      </c>
      <c r="F338" s="56">
        <v>3.5</v>
      </c>
      <c r="G338" s="56">
        <v>13</v>
      </c>
      <c r="H338" s="56">
        <v>92.5</v>
      </c>
      <c r="I338" s="56">
        <v>0</v>
      </c>
      <c r="J338" s="56">
        <v>0.25</v>
      </c>
      <c r="K338" s="56">
        <v>5.25</v>
      </c>
      <c r="L338" s="56">
        <v>22.25</v>
      </c>
      <c r="M338" s="56">
        <v>34</v>
      </c>
      <c r="N338" s="56">
        <v>64.5</v>
      </c>
      <c r="O338" s="56">
        <v>1.25</v>
      </c>
      <c r="P338" s="56">
        <v>2.25</v>
      </c>
    </row>
    <row r="339" spans="1:16" ht="16.899999999999999" customHeight="1">
      <c r="B339" s="53"/>
      <c r="C339" s="37" t="s">
        <v>57</v>
      </c>
      <c r="D339" s="54"/>
      <c r="E339" s="53">
        <v>2.3624999999999998</v>
      </c>
      <c r="F339" s="53">
        <v>3.2625000000000002</v>
      </c>
      <c r="G339" s="53">
        <v>15.025</v>
      </c>
      <c r="H339" s="53">
        <v>98.912499999999994</v>
      </c>
      <c r="I339" s="53">
        <v>0</v>
      </c>
      <c r="J339" s="53">
        <v>0.125</v>
      </c>
      <c r="K339" s="53">
        <v>8.6750000000000007</v>
      </c>
      <c r="L339" s="53">
        <v>11.8125</v>
      </c>
      <c r="M339" s="53">
        <v>33.362499999999997</v>
      </c>
      <c r="N339" s="53">
        <v>48.612499999999997</v>
      </c>
      <c r="O339" s="53">
        <v>40.362499999999997</v>
      </c>
      <c r="P339" s="53">
        <v>1.8125</v>
      </c>
    </row>
    <row r="340" spans="1:16" ht="16.899999999999999" customHeight="1">
      <c r="A340" s="52">
        <v>9</v>
      </c>
      <c r="B340" s="53" t="s">
        <v>133</v>
      </c>
      <c r="C340" s="37" t="s">
        <v>55</v>
      </c>
      <c r="D340" s="54">
        <v>100</v>
      </c>
      <c r="E340" s="56">
        <v>20</v>
      </c>
      <c r="F340" s="56">
        <v>16.7</v>
      </c>
      <c r="G340" s="56">
        <v>9.5</v>
      </c>
      <c r="H340" s="56">
        <v>240.3</v>
      </c>
      <c r="I340" s="56">
        <v>0.2</v>
      </c>
      <c r="J340" s="56">
        <v>23.4</v>
      </c>
      <c r="K340" s="56">
        <v>0</v>
      </c>
      <c r="L340" s="56">
        <v>2.2999999999999998</v>
      </c>
      <c r="M340" s="56">
        <v>39.299999999999997</v>
      </c>
      <c r="N340" s="56">
        <v>262.10000000000002</v>
      </c>
      <c r="O340" s="56">
        <v>43.7</v>
      </c>
      <c r="P340" s="56">
        <v>2.1</v>
      </c>
    </row>
    <row r="341" spans="1:16" ht="18" customHeight="1">
      <c r="B341" s="53" t="s">
        <v>290</v>
      </c>
      <c r="C341" s="37" t="s">
        <v>289</v>
      </c>
      <c r="D341" s="54" t="s">
        <v>368</v>
      </c>
      <c r="E341" s="56">
        <v>10.66</v>
      </c>
      <c r="F341" s="56">
        <v>18.2</v>
      </c>
      <c r="G341" s="56">
        <v>13.39</v>
      </c>
      <c r="H341" s="56">
        <v>260</v>
      </c>
      <c r="I341" s="56">
        <v>0</v>
      </c>
      <c r="J341" s="56">
        <v>0.13</v>
      </c>
      <c r="K341" s="56">
        <v>1.17</v>
      </c>
      <c r="L341" s="56">
        <v>2.08</v>
      </c>
      <c r="M341" s="56">
        <v>48.36</v>
      </c>
      <c r="N341" s="56">
        <v>26.65</v>
      </c>
      <c r="O341" s="56">
        <v>131.30000000000001</v>
      </c>
      <c r="P341" s="56">
        <v>1.43</v>
      </c>
    </row>
    <row r="342" spans="1:16" ht="16.899999999999999" customHeight="1">
      <c r="B342" s="53"/>
      <c r="C342" s="37" t="s">
        <v>110</v>
      </c>
      <c r="D342" s="54"/>
      <c r="E342" s="53">
        <v>15.33</v>
      </c>
      <c r="F342" s="53">
        <v>17.45</v>
      </c>
      <c r="G342" s="53">
        <v>11.445</v>
      </c>
      <c r="H342" s="53">
        <v>250.15</v>
      </c>
      <c r="I342" s="53">
        <v>0.1</v>
      </c>
      <c r="J342" s="53">
        <v>11.764999999999999</v>
      </c>
      <c r="K342" s="53">
        <v>0.58499999999999996</v>
      </c>
      <c r="L342" s="53">
        <v>2.19</v>
      </c>
      <c r="M342" s="53">
        <v>43.83</v>
      </c>
      <c r="N342" s="53">
        <v>144.375</v>
      </c>
      <c r="O342" s="53">
        <v>87.5</v>
      </c>
      <c r="P342" s="53">
        <v>1.7650000000000001</v>
      </c>
    </row>
    <row r="343" spans="1:16" ht="16.899999999999999" customHeight="1">
      <c r="B343" s="53" t="s">
        <v>292</v>
      </c>
      <c r="C343" s="37" t="s">
        <v>291</v>
      </c>
      <c r="D343" s="54">
        <v>180</v>
      </c>
      <c r="E343" s="56">
        <v>5.58</v>
      </c>
      <c r="F343" s="56">
        <v>13.32</v>
      </c>
      <c r="G343" s="56">
        <v>34.019999999999996</v>
      </c>
      <c r="H343" s="56">
        <v>198.72</v>
      </c>
      <c r="I343" s="56">
        <v>0.14400000000000002</v>
      </c>
      <c r="J343" s="56">
        <v>97.182000000000002</v>
      </c>
      <c r="K343" s="56">
        <v>0</v>
      </c>
      <c r="L343" s="56">
        <v>5.2560000000000002</v>
      </c>
      <c r="M343" s="56">
        <v>188.262</v>
      </c>
      <c r="N343" s="56">
        <v>151.596</v>
      </c>
      <c r="O343" s="56">
        <v>85.662000000000006</v>
      </c>
      <c r="P343" s="56">
        <v>2.5739999999999998</v>
      </c>
    </row>
    <row r="344" spans="1:16" ht="16.149999999999999" customHeight="1">
      <c r="B344" s="53" t="s">
        <v>284</v>
      </c>
      <c r="C344" s="37" t="s">
        <v>353</v>
      </c>
      <c r="D344" s="54">
        <v>180</v>
      </c>
      <c r="E344" s="56">
        <v>4.4820000000000002</v>
      </c>
      <c r="F344" s="56">
        <v>2.6639999999999997</v>
      </c>
      <c r="G344" s="56">
        <v>18.540000000000003</v>
      </c>
      <c r="H344" s="56">
        <v>99.36</v>
      </c>
      <c r="I344" s="56">
        <v>0.18</v>
      </c>
      <c r="J344" s="56">
        <v>108.86399999999999</v>
      </c>
      <c r="K344" s="56">
        <v>0</v>
      </c>
      <c r="L344" s="56">
        <v>0.45</v>
      </c>
      <c r="M344" s="56">
        <v>49.104000000000006</v>
      </c>
      <c r="N344" s="56">
        <v>94.914000000000001</v>
      </c>
      <c r="O344" s="56">
        <v>30.780000000000005</v>
      </c>
      <c r="P344" s="56">
        <v>2.5739999999999998</v>
      </c>
    </row>
    <row r="345" spans="1:16" ht="14.45" customHeight="1">
      <c r="B345" s="53"/>
      <c r="C345" s="37" t="s">
        <v>110</v>
      </c>
      <c r="D345" s="54"/>
      <c r="E345" s="53">
        <v>5.0310000000000006</v>
      </c>
      <c r="F345" s="53">
        <v>7.992</v>
      </c>
      <c r="G345" s="53">
        <v>26.28</v>
      </c>
      <c r="H345" s="53">
        <v>149.04</v>
      </c>
      <c r="I345" s="53">
        <v>0.16200000000000001</v>
      </c>
      <c r="J345" s="53">
        <v>103.023</v>
      </c>
      <c r="K345" s="53">
        <v>0</v>
      </c>
      <c r="L345" s="53">
        <v>2.8530000000000002</v>
      </c>
      <c r="M345" s="53">
        <v>118.68300000000001</v>
      </c>
      <c r="N345" s="53">
        <v>123.255</v>
      </c>
      <c r="O345" s="53">
        <v>58.221000000000004</v>
      </c>
      <c r="P345" s="53">
        <v>2.5739999999999998</v>
      </c>
    </row>
    <row r="346" spans="1:16" ht="14.45" customHeight="1">
      <c r="B346" s="107" t="s">
        <v>59</v>
      </c>
      <c r="C346" s="37" t="s">
        <v>26</v>
      </c>
      <c r="D346" s="108" t="s">
        <v>132</v>
      </c>
      <c r="E346" s="56">
        <v>0.08</v>
      </c>
      <c r="F346" s="56">
        <v>0.02</v>
      </c>
      <c r="G346" s="56">
        <v>15</v>
      </c>
      <c r="H346" s="56">
        <v>60.5</v>
      </c>
      <c r="I346" s="56">
        <v>0</v>
      </c>
      <c r="J346" s="56">
        <v>0</v>
      </c>
      <c r="K346" s="56">
        <v>0.04</v>
      </c>
      <c r="L346" s="56">
        <v>0</v>
      </c>
      <c r="M346" s="56">
        <v>11.1</v>
      </c>
      <c r="N346" s="56">
        <v>1.4</v>
      </c>
      <c r="O346" s="56">
        <v>2.8</v>
      </c>
      <c r="P346" s="56">
        <v>0.28000000000000003</v>
      </c>
    </row>
    <row r="347" spans="1:16" ht="15.6" customHeight="1">
      <c r="B347" s="53" t="s">
        <v>237</v>
      </c>
      <c r="C347" s="37" t="s">
        <v>348</v>
      </c>
      <c r="D347" s="54">
        <v>200</v>
      </c>
      <c r="E347" s="56">
        <v>0</v>
      </c>
      <c r="F347" s="56">
        <v>0.02</v>
      </c>
      <c r="G347" s="56">
        <v>15.08</v>
      </c>
      <c r="H347" s="56">
        <v>60.4</v>
      </c>
      <c r="I347" s="56">
        <v>0.02</v>
      </c>
      <c r="J347" s="56">
        <v>0.18</v>
      </c>
      <c r="K347" s="56">
        <v>0.02</v>
      </c>
      <c r="L347" s="56">
        <v>0</v>
      </c>
      <c r="M347" s="56">
        <v>0.46</v>
      </c>
      <c r="N347" s="56">
        <v>0</v>
      </c>
      <c r="O347" s="56">
        <v>0.02</v>
      </c>
      <c r="P347" s="56">
        <v>0.26</v>
      </c>
    </row>
    <row r="348" spans="1:16" ht="15.6" customHeight="1">
      <c r="B348" s="107"/>
      <c r="C348" s="37" t="s">
        <v>110</v>
      </c>
      <c r="D348" s="108"/>
      <c r="E348" s="107">
        <v>0.04</v>
      </c>
      <c r="F348" s="107">
        <v>0.02</v>
      </c>
      <c r="G348" s="107">
        <v>15.04</v>
      </c>
      <c r="H348" s="107">
        <v>60.45</v>
      </c>
      <c r="I348" s="107">
        <v>0.01</v>
      </c>
      <c r="J348" s="107">
        <v>0.09</v>
      </c>
      <c r="K348" s="107">
        <v>0.03</v>
      </c>
      <c r="L348" s="107">
        <v>0</v>
      </c>
      <c r="M348" s="107">
        <v>5.78</v>
      </c>
      <c r="N348" s="107">
        <v>0.7</v>
      </c>
      <c r="O348" s="107">
        <v>1.41</v>
      </c>
      <c r="P348" s="107">
        <v>0.27</v>
      </c>
    </row>
    <row r="349" spans="1:16" ht="15.6" customHeight="1">
      <c r="A349" s="52">
        <v>9</v>
      </c>
      <c r="B349" s="53" t="s">
        <v>65</v>
      </c>
      <c r="C349" s="37" t="s">
        <v>20</v>
      </c>
      <c r="D349" s="54">
        <v>40</v>
      </c>
      <c r="E349" s="56">
        <v>3.0666666666666664</v>
      </c>
      <c r="F349" s="56">
        <v>0.26666666666666672</v>
      </c>
      <c r="G349" s="56">
        <v>19.733333333333334</v>
      </c>
      <c r="H349" s="56">
        <v>93.6</v>
      </c>
      <c r="I349" s="56">
        <v>0</v>
      </c>
      <c r="J349" s="56">
        <v>0</v>
      </c>
      <c r="K349" s="56">
        <v>0</v>
      </c>
      <c r="L349" s="56">
        <v>0.4</v>
      </c>
      <c r="M349" s="56">
        <v>8</v>
      </c>
      <c r="N349" s="56">
        <v>26</v>
      </c>
      <c r="O349" s="56">
        <v>5.6000000000000014</v>
      </c>
      <c r="P349" s="56">
        <v>0.4</v>
      </c>
    </row>
    <row r="350" spans="1:16" ht="16.899999999999999" customHeight="1">
      <c r="A350" s="52">
        <v>9</v>
      </c>
      <c r="B350" s="53" t="s">
        <v>225</v>
      </c>
      <c r="C350" s="37" t="s">
        <v>21</v>
      </c>
      <c r="D350" s="54">
        <v>50</v>
      </c>
      <c r="E350" s="56">
        <v>3.25</v>
      </c>
      <c r="F350" s="56">
        <v>0.625</v>
      </c>
      <c r="G350" s="56">
        <v>19.75</v>
      </c>
      <c r="H350" s="56">
        <v>97.625</v>
      </c>
      <c r="I350" s="56">
        <v>0.125</v>
      </c>
      <c r="J350" s="56">
        <v>0</v>
      </c>
      <c r="K350" s="56">
        <v>0</v>
      </c>
      <c r="L350" s="56">
        <v>0.75</v>
      </c>
      <c r="M350" s="56">
        <v>14.499999999999998</v>
      </c>
      <c r="N350" s="56">
        <v>75</v>
      </c>
      <c r="O350" s="56">
        <v>23.5</v>
      </c>
      <c r="P350" s="56">
        <v>2</v>
      </c>
    </row>
    <row r="351" spans="1:16" ht="15.6" customHeight="1">
      <c r="A351" s="52">
        <v>9</v>
      </c>
      <c r="B351" s="53"/>
      <c r="C351" s="53" t="s">
        <v>18</v>
      </c>
      <c r="D351" s="54"/>
      <c r="E351" s="53">
        <v>30.170166666666667</v>
      </c>
      <c r="F351" s="107">
        <v>35.393666666666661</v>
      </c>
      <c r="G351" s="107">
        <v>113.77333333333334</v>
      </c>
      <c r="H351" s="107">
        <v>832.13499999999999</v>
      </c>
      <c r="I351" s="107">
        <v>0.40200000000000002</v>
      </c>
      <c r="J351" s="107">
        <v>144.8905</v>
      </c>
      <c r="K351" s="107">
        <v>9.2900000000000009</v>
      </c>
      <c r="L351" s="107">
        <v>20.622999999999998</v>
      </c>
      <c r="M351" s="107">
        <v>252.92550000000003</v>
      </c>
      <c r="N351" s="107">
        <v>455.45249999999999</v>
      </c>
      <c r="O351" s="107">
        <v>233.7285</v>
      </c>
      <c r="P351" s="107">
        <v>9.7490000000000006</v>
      </c>
    </row>
    <row r="352" spans="1:16" ht="14.45" customHeight="1">
      <c r="A352" s="52">
        <v>9</v>
      </c>
      <c r="B352" s="114" t="s">
        <v>22</v>
      </c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1:16" ht="14.45" customHeight="1">
      <c r="A353" s="52">
        <v>9</v>
      </c>
      <c r="B353" s="53" t="s">
        <v>302</v>
      </c>
      <c r="C353" s="37" t="s">
        <v>246</v>
      </c>
      <c r="D353" s="54" t="s">
        <v>202</v>
      </c>
      <c r="E353" s="56">
        <v>14.741999999999997</v>
      </c>
      <c r="F353" s="56">
        <v>21.524999999999999</v>
      </c>
      <c r="G353" s="56">
        <v>64.028999999999996</v>
      </c>
      <c r="H353" s="56">
        <v>508.80900000000003</v>
      </c>
      <c r="I353" s="56">
        <v>0.29400000000000004</v>
      </c>
      <c r="J353" s="56">
        <v>0.77700000000000002</v>
      </c>
      <c r="K353" s="56">
        <v>4.2000000000000003E-2</v>
      </c>
      <c r="L353" s="56">
        <v>6.2579999999999991</v>
      </c>
      <c r="M353" s="56">
        <v>165.102</v>
      </c>
      <c r="N353" s="56">
        <v>230.34899999999999</v>
      </c>
      <c r="O353" s="56">
        <v>63.650999999999996</v>
      </c>
      <c r="P353" s="56">
        <v>2.7510000000000003</v>
      </c>
    </row>
    <row r="354" spans="1:16" ht="16.149999999999999" customHeight="1">
      <c r="A354" s="52">
        <v>9</v>
      </c>
      <c r="B354" s="53" t="s">
        <v>247</v>
      </c>
      <c r="C354" s="37" t="s">
        <v>56</v>
      </c>
      <c r="D354" s="54">
        <v>200</v>
      </c>
      <c r="E354" s="56">
        <v>0.57999999999999996</v>
      </c>
      <c r="F354" s="56">
        <v>0.06</v>
      </c>
      <c r="G354" s="56">
        <v>30.2</v>
      </c>
      <c r="H354" s="56">
        <v>123.66</v>
      </c>
      <c r="I354" s="56">
        <v>0</v>
      </c>
      <c r="J354" s="56">
        <v>1.1000000000000001</v>
      </c>
      <c r="K354" s="56">
        <v>0</v>
      </c>
      <c r="L354" s="56">
        <v>0.18</v>
      </c>
      <c r="M354" s="56">
        <v>15.7</v>
      </c>
      <c r="N354" s="56">
        <v>16.32</v>
      </c>
      <c r="O354" s="56">
        <v>3.36</v>
      </c>
      <c r="P354" s="56">
        <v>0.38</v>
      </c>
    </row>
    <row r="355" spans="1:16" ht="14.45" customHeight="1">
      <c r="A355" s="52">
        <v>9</v>
      </c>
      <c r="B355" s="53"/>
      <c r="C355" s="53" t="s">
        <v>18</v>
      </c>
      <c r="D355" s="54"/>
      <c r="E355" s="53">
        <v>15.321999999999997</v>
      </c>
      <c r="F355" s="53">
        <v>21.584999999999997</v>
      </c>
      <c r="G355" s="53">
        <v>94.228999999999999</v>
      </c>
      <c r="H355" s="53">
        <v>632.46900000000005</v>
      </c>
      <c r="I355" s="53">
        <v>0.29400000000000004</v>
      </c>
      <c r="J355" s="53">
        <v>1.8770000000000002</v>
      </c>
      <c r="K355" s="53">
        <v>4.2000000000000003E-2</v>
      </c>
      <c r="L355" s="53">
        <v>6.4379999999999988</v>
      </c>
      <c r="M355" s="53">
        <v>180.80199999999999</v>
      </c>
      <c r="N355" s="53">
        <v>246.66899999999998</v>
      </c>
      <c r="O355" s="53">
        <v>67.010999999999996</v>
      </c>
      <c r="P355" s="53">
        <v>3.1310000000000002</v>
      </c>
    </row>
    <row r="356" spans="1:16" ht="14.45" customHeight="1">
      <c r="A356" s="52">
        <v>9</v>
      </c>
      <c r="B356" s="53"/>
      <c r="C356" s="53" t="s">
        <v>34</v>
      </c>
      <c r="D356" s="54"/>
      <c r="E356" s="53">
        <v>79.339166666666671</v>
      </c>
      <c r="F356" s="53">
        <v>91.401666666666657</v>
      </c>
      <c r="G356" s="53">
        <v>301.72233333333332</v>
      </c>
      <c r="H356" s="53">
        <v>2223.1889999999999</v>
      </c>
      <c r="I356" s="53">
        <v>1.7335000000000003</v>
      </c>
      <c r="J356" s="53">
        <v>171.12950000000001</v>
      </c>
      <c r="K356" s="53">
        <v>12.794</v>
      </c>
      <c r="L356" s="53">
        <v>38.886499999999998</v>
      </c>
      <c r="M356" s="53">
        <v>1094.6875</v>
      </c>
      <c r="N356" s="53">
        <v>1229.5464999999999</v>
      </c>
      <c r="O356" s="53">
        <v>517.57449999999994</v>
      </c>
      <c r="P356" s="53">
        <v>34.917499999999997</v>
      </c>
    </row>
    <row r="357" spans="1:16" s="47" customFormat="1" ht="20.100000000000001" customHeight="1">
      <c r="B357" s="57"/>
      <c r="C357" s="57"/>
      <c r="D357" s="58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</row>
    <row r="358" spans="1:16" s="47" customFormat="1" ht="20.100000000000001" customHeight="1">
      <c r="B358" s="48" t="s">
        <v>215</v>
      </c>
      <c r="C358" s="49"/>
      <c r="D358" s="58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</row>
    <row r="359" spans="1:16" s="47" customFormat="1" ht="20.100000000000001" customHeight="1">
      <c r="B359" s="48" t="s">
        <v>211</v>
      </c>
      <c r="C359" s="49"/>
      <c r="D359" s="58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</row>
    <row r="360" spans="1:16" s="47" customFormat="1" ht="20.100000000000001" customHeight="1">
      <c r="B360" s="48" t="s">
        <v>359</v>
      </c>
      <c r="C360" s="49"/>
      <c r="D360" s="58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</row>
    <row r="361" spans="1:16" s="47" customFormat="1" ht="20.100000000000001" hidden="1" customHeight="1">
      <c r="B361" s="57"/>
      <c r="C361" s="57"/>
      <c r="D361" s="58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</row>
    <row r="362" spans="1:16" s="47" customFormat="1" ht="37.5" customHeight="1">
      <c r="B362" s="116" t="s">
        <v>0</v>
      </c>
      <c r="C362" s="116" t="s">
        <v>1</v>
      </c>
      <c r="D362" s="117" t="s">
        <v>2</v>
      </c>
      <c r="E362" s="114" t="s">
        <v>3</v>
      </c>
      <c r="F362" s="114"/>
      <c r="G362" s="114"/>
      <c r="H362" s="114" t="s">
        <v>4</v>
      </c>
      <c r="I362" s="114" t="s">
        <v>5</v>
      </c>
      <c r="J362" s="114"/>
      <c r="K362" s="114"/>
      <c r="L362" s="114"/>
      <c r="M362" s="114" t="s">
        <v>6</v>
      </c>
      <c r="N362" s="114"/>
      <c r="O362" s="114"/>
      <c r="P362" s="114"/>
    </row>
    <row r="363" spans="1:16" s="47" customFormat="1" ht="27.6" customHeight="1">
      <c r="B363" s="116"/>
      <c r="C363" s="116"/>
      <c r="D363" s="117"/>
      <c r="E363" s="53" t="s">
        <v>7</v>
      </c>
      <c r="F363" s="53" t="s">
        <v>8</v>
      </c>
      <c r="G363" s="53" t="s">
        <v>9</v>
      </c>
      <c r="H363" s="114"/>
      <c r="I363" s="53" t="s">
        <v>205</v>
      </c>
      <c r="J363" s="53" t="s">
        <v>10</v>
      </c>
      <c r="K363" s="53" t="s">
        <v>11</v>
      </c>
      <c r="L363" s="53" t="s">
        <v>12</v>
      </c>
      <c r="M363" s="53" t="s">
        <v>13</v>
      </c>
      <c r="N363" s="53" t="s">
        <v>14</v>
      </c>
      <c r="O363" s="53" t="s">
        <v>15</v>
      </c>
      <c r="P363" s="53" t="s">
        <v>16</v>
      </c>
    </row>
    <row r="364" spans="1:16" ht="15.6" customHeight="1">
      <c r="A364" s="52">
        <v>10</v>
      </c>
      <c r="B364" s="114" t="s">
        <v>17</v>
      </c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1:16" ht="18" customHeight="1">
      <c r="A365" s="52">
        <v>10</v>
      </c>
      <c r="B365" s="72" t="s">
        <v>355</v>
      </c>
      <c r="C365" s="37" t="s">
        <v>354</v>
      </c>
      <c r="D365" s="54" t="s">
        <v>373</v>
      </c>
      <c r="E365" s="73">
        <v>11.48</v>
      </c>
      <c r="F365" s="73">
        <v>12.259</v>
      </c>
      <c r="G365" s="73">
        <v>47.724000000000004</v>
      </c>
      <c r="H365" s="73">
        <v>341.32499999999999</v>
      </c>
      <c r="I365" s="73">
        <v>6.1499999999999992E-2</v>
      </c>
      <c r="J365" s="73">
        <v>6.56</v>
      </c>
      <c r="K365" s="73">
        <v>0.41</v>
      </c>
      <c r="L365" s="73">
        <v>2.0499999999999998</v>
      </c>
      <c r="M365" s="73">
        <v>177.59149999999997</v>
      </c>
      <c r="N365" s="73">
        <v>193.11</v>
      </c>
      <c r="O365" s="73">
        <v>41.163999999999994</v>
      </c>
      <c r="P365" s="73">
        <v>0.61499999999999999</v>
      </c>
    </row>
    <row r="366" spans="1:16" ht="14.45" customHeight="1">
      <c r="B366" s="72" t="s">
        <v>114</v>
      </c>
      <c r="C366" s="37" t="s">
        <v>24</v>
      </c>
      <c r="D366" s="87">
        <v>30</v>
      </c>
      <c r="E366" s="73">
        <v>3.2</v>
      </c>
      <c r="F366" s="73">
        <v>0.1</v>
      </c>
      <c r="G366" s="73">
        <v>21.2</v>
      </c>
      <c r="H366" s="73">
        <v>108</v>
      </c>
      <c r="I366" s="73">
        <v>0.08</v>
      </c>
      <c r="J366" s="73">
        <v>1.6</v>
      </c>
      <c r="K366" s="73">
        <v>0</v>
      </c>
      <c r="L366" s="73">
        <v>0</v>
      </c>
      <c r="M366" s="73">
        <v>15.2</v>
      </c>
      <c r="N366" s="73">
        <v>52</v>
      </c>
      <c r="O366" s="73">
        <v>10.4</v>
      </c>
      <c r="P366" s="73">
        <v>1</v>
      </c>
    </row>
    <row r="367" spans="1:16" ht="14.45" customHeight="1">
      <c r="B367" s="72" t="s">
        <v>338</v>
      </c>
      <c r="C367" s="37" t="s">
        <v>161</v>
      </c>
      <c r="D367" s="106">
        <v>10</v>
      </c>
      <c r="E367" s="73">
        <v>0.08</v>
      </c>
      <c r="F367" s="73">
        <v>7.25</v>
      </c>
      <c r="G367" s="73">
        <v>0.13</v>
      </c>
      <c r="H367" s="73">
        <v>66.099999999999994</v>
      </c>
      <c r="I367" s="73">
        <v>1E-3</v>
      </c>
      <c r="J367" s="73">
        <v>0</v>
      </c>
      <c r="K367" s="73">
        <v>0.04</v>
      </c>
      <c r="L367" s="73">
        <v>0.1</v>
      </c>
      <c r="M367" s="73">
        <v>2.4</v>
      </c>
      <c r="N367" s="73">
        <v>3</v>
      </c>
      <c r="O367" s="73">
        <v>0</v>
      </c>
      <c r="P367" s="73">
        <v>0.02</v>
      </c>
    </row>
    <row r="368" spans="1:16" ht="15.6" customHeight="1">
      <c r="B368" s="72"/>
      <c r="C368" s="37" t="s">
        <v>401</v>
      </c>
      <c r="D368" s="106">
        <v>100</v>
      </c>
      <c r="E368" s="73">
        <v>2.7</v>
      </c>
      <c r="F368" s="73">
        <v>3</v>
      </c>
      <c r="G368" s="73">
        <v>17</v>
      </c>
      <c r="H368" s="73">
        <v>110</v>
      </c>
      <c r="I368" s="73">
        <v>0.1</v>
      </c>
      <c r="J368" s="73">
        <v>1.4</v>
      </c>
      <c r="K368" s="73">
        <v>0.4</v>
      </c>
      <c r="L368" s="73">
        <v>0.1</v>
      </c>
      <c r="M368" s="73">
        <v>240</v>
      </c>
      <c r="N368" s="73">
        <v>165</v>
      </c>
      <c r="O368" s="73">
        <v>28</v>
      </c>
      <c r="P368" s="73">
        <v>0.2</v>
      </c>
    </row>
    <row r="369" spans="1:16" ht="15.6" customHeight="1">
      <c r="B369" s="72"/>
      <c r="C369" s="37" t="s">
        <v>400</v>
      </c>
      <c r="D369" s="106">
        <v>35</v>
      </c>
      <c r="E369" s="73">
        <v>1.925</v>
      </c>
      <c r="F369" s="73">
        <v>2.2749999999999999</v>
      </c>
      <c r="G369" s="73">
        <v>12.215</v>
      </c>
      <c r="H369" s="73">
        <v>0</v>
      </c>
      <c r="I369" s="73">
        <v>1.4000000000000002E-2</v>
      </c>
      <c r="J369" s="73">
        <v>3.15E-2</v>
      </c>
      <c r="K369" s="73">
        <v>3.5000000000000003E-2</v>
      </c>
      <c r="L369" s="73">
        <v>1.47</v>
      </c>
      <c r="M369" s="73">
        <v>10.744999999999999</v>
      </c>
      <c r="N369" s="73">
        <v>19.984999999999999</v>
      </c>
      <c r="O369" s="73">
        <v>2.2400000000000002</v>
      </c>
      <c r="P369" s="73">
        <v>0.245</v>
      </c>
    </row>
    <row r="370" spans="1:16" ht="15.6" customHeight="1">
      <c r="B370" s="72"/>
      <c r="C370" s="37" t="s">
        <v>110</v>
      </c>
      <c r="D370" s="106"/>
      <c r="E370" s="73">
        <v>2.3125</v>
      </c>
      <c r="F370" s="73">
        <v>2.6375000000000002</v>
      </c>
      <c r="G370" s="73">
        <v>14.6075</v>
      </c>
      <c r="H370" s="73">
        <v>55</v>
      </c>
      <c r="I370" s="73">
        <v>5.7000000000000002E-2</v>
      </c>
      <c r="J370" s="73">
        <v>0.71575</v>
      </c>
      <c r="K370" s="73">
        <v>0.21750000000000003</v>
      </c>
      <c r="L370" s="73">
        <v>0.78500000000000003</v>
      </c>
      <c r="M370" s="73">
        <v>125.3725</v>
      </c>
      <c r="N370" s="73">
        <v>92.492500000000007</v>
      </c>
      <c r="O370" s="73">
        <v>15.120000000000001</v>
      </c>
      <c r="P370" s="73">
        <v>0.2225</v>
      </c>
    </row>
    <row r="371" spans="1:16" ht="14.45" customHeight="1">
      <c r="A371" s="52">
        <v>10</v>
      </c>
      <c r="B371" s="72" t="s">
        <v>59</v>
      </c>
      <c r="C371" s="37" t="s">
        <v>26</v>
      </c>
      <c r="D371" s="54" t="s">
        <v>132</v>
      </c>
      <c r="E371" s="73">
        <v>0.08</v>
      </c>
      <c r="F371" s="73">
        <v>0.02</v>
      </c>
      <c r="G371" s="73">
        <v>15</v>
      </c>
      <c r="H371" s="73">
        <v>60.5</v>
      </c>
      <c r="I371" s="73">
        <v>0</v>
      </c>
      <c r="J371" s="73">
        <v>0</v>
      </c>
      <c r="K371" s="73">
        <v>0.04</v>
      </c>
      <c r="L371" s="73">
        <v>0</v>
      </c>
      <c r="M371" s="73">
        <v>11.1</v>
      </c>
      <c r="N371" s="73">
        <v>1.4</v>
      </c>
      <c r="O371" s="73">
        <v>2.8</v>
      </c>
      <c r="P371" s="73">
        <v>0.28000000000000003</v>
      </c>
    </row>
    <row r="372" spans="1:16" ht="12.6" customHeight="1">
      <c r="A372" s="52">
        <v>10</v>
      </c>
      <c r="B372" s="53"/>
      <c r="C372" s="53" t="s">
        <v>18</v>
      </c>
      <c r="D372" s="54"/>
      <c r="E372" s="53">
        <v>17.152499999999996</v>
      </c>
      <c r="F372" s="105">
        <v>22.266500000000001</v>
      </c>
      <c r="G372" s="105">
        <v>98.661500000000004</v>
      </c>
      <c r="H372" s="105">
        <v>630.92499999999995</v>
      </c>
      <c r="I372" s="105">
        <v>0.19949999999999998</v>
      </c>
      <c r="J372" s="105">
        <v>8.87575</v>
      </c>
      <c r="K372" s="105">
        <v>0.70750000000000002</v>
      </c>
      <c r="L372" s="105">
        <v>2.9350000000000001</v>
      </c>
      <c r="M372" s="105">
        <v>331.66399999999999</v>
      </c>
      <c r="N372" s="105">
        <v>342.0025</v>
      </c>
      <c r="O372" s="105">
        <v>69.483999999999995</v>
      </c>
      <c r="P372" s="105">
        <v>2.1375000000000002</v>
      </c>
    </row>
    <row r="373" spans="1:16" ht="13.9" customHeight="1">
      <c r="A373" s="52">
        <v>10</v>
      </c>
      <c r="B373" s="114" t="s">
        <v>19</v>
      </c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1:16" ht="18" customHeight="1">
      <c r="A374" s="52">
        <v>10</v>
      </c>
      <c r="B374" s="53" t="s">
        <v>293</v>
      </c>
      <c r="C374" s="37" t="s">
        <v>331</v>
      </c>
      <c r="D374" s="54">
        <v>100</v>
      </c>
      <c r="E374" s="56">
        <v>6.44</v>
      </c>
      <c r="F374" s="56">
        <v>5.59</v>
      </c>
      <c r="G374" s="56">
        <v>37.85</v>
      </c>
      <c r="H374" s="56">
        <v>227.47000000000003</v>
      </c>
      <c r="I374" s="56">
        <v>0</v>
      </c>
      <c r="J374" s="56">
        <v>0.35</v>
      </c>
      <c r="K374" s="56">
        <v>0</v>
      </c>
      <c r="L374" s="56">
        <v>3.43</v>
      </c>
      <c r="M374" s="56">
        <v>84.32</v>
      </c>
      <c r="N374" s="56">
        <v>77.22</v>
      </c>
      <c r="O374" s="56">
        <v>297.75</v>
      </c>
      <c r="P374" s="56">
        <v>3.9</v>
      </c>
    </row>
    <row r="375" spans="1:16" ht="16.149999999999999" customHeight="1">
      <c r="B375" s="53" t="s">
        <v>62</v>
      </c>
      <c r="C375" s="37" t="s">
        <v>261</v>
      </c>
      <c r="D375" s="54">
        <v>100</v>
      </c>
      <c r="E375" s="56">
        <v>1.7</v>
      </c>
      <c r="F375" s="56">
        <v>3</v>
      </c>
      <c r="G375" s="56">
        <v>6</v>
      </c>
      <c r="H375" s="56">
        <v>57.8</v>
      </c>
      <c r="I375" s="56">
        <v>0</v>
      </c>
      <c r="J375" s="56">
        <v>6.2</v>
      </c>
      <c r="K375" s="56">
        <v>0</v>
      </c>
      <c r="L375" s="56">
        <v>2.2000000000000002</v>
      </c>
      <c r="M375" s="56">
        <v>36.4</v>
      </c>
      <c r="N375" s="56">
        <v>36.4</v>
      </c>
      <c r="O375" s="56">
        <v>13.3</v>
      </c>
      <c r="P375" s="56">
        <v>0.7</v>
      </c>
    </row>
    <row r="376" spans="1:16" ht="15.6" customHeight="1">
      <c r="B376" s="53"/>
      <c r="C376" s="37" t="s">
        <v>110</v>
      </c>
      <c r="D376" s="54"/>
      <c r="E376" s="53">
        <v>4.07</v>
      </c>
      <c r="F376" s="53">
        <v>4.2949999999999999</v>
      </c>
      <c r="G376" s="53">
        <v>21.925000000000001</v>
      </c>
      <c r="H376" s="53">
        <v>142.63500000000002</v>
      </c>
      <c r="I376" s="53">
        <v>0</v>
      </c>
      <c r="J376" s="53">
        <v>3.2749999999999999</v>
      </c>
      <c r="K376" s="53">
        <v>0</v>
      </c>
      <c r="L376" s="53">
        <v>2.8150000000000004</v>
      </c>
      <c r="M376" s="53">
        <v>60.36</v>
      </c>
      <c r="N376" s="53">
        <v>56.81</v>
      </c>
      <c r="O376" s="53">
        <v>155.52500000000001</v>
      </c>
      <c r="P376" s="53">
        <v>2.2999999999999998</v>
      </c>
    </row>
    <row r="377" spans="1:16" ht="29.45" customHeight="1">
      <c r="B377" s="83" t="s">
        <v>312</v>
      </c>
      <c r="C377" s="37" t="s">
        <v>294</v>
      </c>
      <c r="D377" s="54" t="s">
        <v>366</v>
      </c>
      <c r="E377" s="56">
        <v>2</v>
      </c>
      <c r="F377" s="56">
        <v>6.5</v>
      </c>
      <c r="G377" s="56">
        <v>8.35</v>
      </c>
      <c r="H377" s="56">
        <v>99.9</v>
      </c>
      <c r="I377" s="56">
        <v>5.0000000000000001E-3</v>
      </c>
      <c r="J377" s="56">
        <v>0.05</v>
      </c>
      <c r="K377" s="56">
        <v>25.75</v>
      </c>
      <c r="L377" s="56">
        <v>2.2999999999999998</v>
      </c>
      <c r="M377" s="56">
        <v>58.25</v>
      </c>
      <c r="N377" s="56">
        <v>28.25</v>
      </c>
      <c r="O377" s="56">
        <v>50</v>
      </c>
      <c r="P377" s="56">
        <v>0.75</v>
      </c>
    </row>
    <row r="378" spans="1:16" ht="15.6" customHeight="1">
      <c r="B378" s="83" t="s">
        <v>155</v>
      </c>
      <c r="C378" s="37" t="s">
        <v>295</v>
      </c>
      <c r="D378" s="54">
        <v>250</v>
      </c>
      <c r="E378" s="56">
        <v>2.5</v>
      </c>
      <c r="F378" s="56">
        <v>7.6749999999999998</v>
      </c>
      <c r="G378" s="56">
        <v>20.425000000000001</v>
      </c>
      <c r="H378" s="56">
        <v>160.77500000000001</v>
      </c>
      <c r="I378" s="56">
        <v>0</v>
      </c>
      <c r="J378" s="56">
        <v>2.5000000000000001E-2</v>
      </c>
      <c r="K378" s="56">
        <v>8.5</v>
      </c>
      <c r="L378" s="56">
        <v>5.7750000000000004</v>
      </c>
      <c r="M378" s="56">
        <v>52.55</v>
      </c>
      <c r="N378" s="56">
        <v>26.074999999999999</v>
      </c>
      <c r="O378" s="56">
        <v>62.15</v>
      </c>
      <c r="P378" s="56">
        <v>0.77500000000000002</v>
      </c>
    </row>
    <row r="379" spans="1:16" ht="16.149999999999999" customHeight="1">
      <c r="B379" s="53"/>
      <c r="C379" s="37" t="s">
        <v>110</v>
      </c>
      <c r="D379" s="54"/>
      <c r="E379" s="53">
        <v>2.25</v>
      </c>
      <c r="F379" s="53">
        <v>7.0875000000000004</v>
      </c>
      <c r="G379" s="53">
        <v>14.387499999999999</v>
      </c>
      <c r="H379" s="53">
        <v>130.33750000000001</v>
      </c>
      <c r="I379" s="53">
        <v>2.5000000000000001E-3</v>
      </c>
      <c r="J379" s="53">
        <v>3.7500000000000006E-2</v>
      </c>
      <c r="K379" s="53">
        <v>17.125</v>
      </c>
      <c r="L379" s="53">
        <v>4.0374999999999996</v>
      </c>
      <c r="M379" s="53">
        <v>55.4</v>
      </c>
      <c r="N379" s="53">
        <v>27.162500000000001</v>
      </c>
      <c r="O379" s="53">
        <v>56.075000000000003</v>
      </c>
      <c r="P379" s="53">
        <v>0.76249999999999996</v>
      </c>
    </row>
    <row r="380" spans="1:16" ht="15.6" customHeight="1">
      <c r="A380" s="52">
        <v>10</v>
      </c>
      <c r="B380" s="53" t="s">
        <v>298</v>
      </c>
      <c r="C380" s="37" t="s">
        <v>296</v>
      </c>
      <c r="D380" s="54">
        <v>100</v>
      </c>
      <c r="E380" s="56">
        <v>10.9</v>
      </c>
      <c r="F380" s="56">
        <v>9.6</v>
      </c>
      <c r="G380" s="56">
        <v>12</v>
      </c>
      <c r="H380" s="56">
        <v>178</v>
      </c>
      <c r="I380" s="56">
        <v>0.2</v>
      </c>
      <c r="J380" s="56">
        <v>0.1</v>
      </c>
      <c r="K380" s="56">
        <v>0.7</v>
      </c>
      <c r="L380" s="56">
        <v>3.2</v>
      </c>
      <c r="M380" s="56">
        <v>119.2</v>
      </c>
      <c r="N380" s="56">
        <v>45.7</v>
      </c>
      <c r="O380" s="56">
        <v>223.7</v>
      </c>
      <c r="P380" s="56">
        <v>1.2</v>
      </c>
    </row>
    <row r="381" spans="1:16" ht="14.45" customHeight="1">
      <c r="B381" s="53" t="s">
        <v>299</v>
      </c>
      <c r="C381" s="37" t="s">
        <v>297</v>
      </c>
      <c r="D381" s="54">
        <v>100</v>
      </c>
      <c r="E381" s="56">
        <v>14.2</v>
      </c>
      <c r="F381" s="56">
        <v>4.0999999999999996</v>
      </c>
      <c r="G381" s="56">
        <v>2.2999999999999998</v>
      </c>
      <c r="H381" s="56">
        <v>102.9</v>
      </c>
      <c r="I381" s="56">
        <v>0</v>
      </c>
      <c r="J381" s="56">
        <v>0.1</v>
      </c>
      <c r="K381" s="56">
        <v>1.1000000000000001</v>
      </c>
      <c r="L381" s="56">
        <v>1.9</v>
      </c>
      <c r="M381" s="56">
        <v>48</v>
      </c>
      <c r="N381" s="56">
        <v>57.1</v>
      </c>
      <c r="O381" s="56">
        <v>224.9</v>
      </c>
      <c r="P381" s="56">
        <v>1</v>
      </c>
    </row>
    <row r="382" spans="1:16" ht="15.6" customHeight="1">
      <c r="B382" s="80"/>
      <c r="C382" s="37" t="s">
        <v>110</v>
      </c>
      <c r="D382" s="81"/>
      <c r="E382" s="80">
        <v>12.55</v>
      </c>
      <c r="F382" s="80">
        <v>6.85</v>
      </c>
      <c r="G382" s="80">
        <v>7.15</v>
      </c>
      <c r="H382" s="80">
        <v>140.44999999999999</v>
      </c>
      <c r="I382" s="80">
        <v>0.1</v>
      </c>
      <c r="J382" s="80">
        <v>0.1</v>
      </c>
      <c r="K382" s="80">
        <v>0.9</v>
      </c>
      <c r="L382" s="80">
        <v>2.5499999999999998</v>
      </c>
      <c r="M382" s="80">
        <v>83.6</v>
      </c>
      <c r="N382" s="80">
        <v>51.400000000000006</v>
      </c>
      <c r="O382" s="80">
        <v>224.3</v>
      </c>
      <c r="P382" s="80">
        <v>1.1000000000000001</v>
      </c>
    </row>
    <row r="383" spans="1:16" ht="16.899999999999999" customHeight="1">
      <c r="B383" s="80" t="s">
        <v>68</v>
      </c>
      <c r="C383" s="37" t="s">
        <v>53</v>
      </c>
      <c r="D383" s="81">
        <v>180</v>
      </c>
      <c r="E383" s="56">
        <v>3.6719999999999997</v>
      </c>
      <c r="F383" s="56">
        <v>5.76</v>
      </c>
      <c r="G383" s="56">
        <v>19.079999999999998</v>
      </c>
      <c r="H383" s="56">
        <v>142.84799999999998</v>
      </c>
      <c r="I383" s="56">
        <v>0.16200000000000001</v>
      </c>
      <c r="J383" s="56">
        <v>21.797999999999998</v>
      </c>
      <c r="K383" s="56">
        <v>3.6000000000000004E-2</v>
      </c>
      <c r="L383" s="56">
        <v>0.21599999999999997</v>
      </c>
      <c r="M383" s="56">
        <v>44.37</v>
      </c>
      <c r="N383" s="56">
        <v>103.914</v>
      </c>
      <c r="O383" s="56">
        <v>33.299999999999997</v>
      </c>
      <c r="P383" s="56">
        <v>1.2060000000000002</v>
      </c>
    </row>
    <row r="384" spans="1:16" ht="15.6" customHeight="1">
      <c r="B384" s="53" t="s">
        <v>344</v>
      </c>
      <c r="C384" s="37" t="s">
        <v>343</v>
      </c>
      <c r="D384" s="54">
        <v>180</v>
      </c>
      <c r="E384" s="56">
        <v>3.222</v>
      </c>
      <c r="F384" s="56">
        <v>18.594000000000001</v>
      </c>
      <c r="G384" s="56">
        <v>24.408000000000001</v>
      </c>
      <c r="H384" s="56">
        <v>277.93799999999999</v>
      </c>
      <c r="I384" s="56">
        <v>0.18</v>
      </c>
      <c r="J384" s="56">
        <v>41.85</v>
      </c>
      <c r="K384" s="56">
        <v>0</v>
      </c>
      <c r="L384" s="56">
        <v>8.0640000000000001</v>
      </c>
      <c r="M384" s="56">
        <v>43.92</v>
      </c>
      <c r="N384" s="56">
        <v>94.716000000000008</v>
      </c>
      <c r="O384" s="56">
        <v>41.238</v>
      </c>
      <c r="P384" s="56">
        <v>1.548</v>
      </c>
    </row>
    <row r="385" spans="1:16" ht="18" customHeight="1">
      <c r="A385" s="52">
        <v>10</v>
      </c>
      <c r="B385" s="53"/>
      <c r="C385" s="37" t="s">
        <v>110</v>
      </c>
      <c r="D385" s="54"/>
      <c r="E385" s="53">
        <v>3.4470000000000001</v>
      </c>
      <c r="F385" s="80">
        <v>12.177</v>
      </c>
      <c r="G385" s="80">
        <v>21.744</v>
      </c>
      <c r="H385" s="80">
        <v>210.39299999999997</v>
      </c>
      <c r="I385" s="80">
        <v>0.17099999999999999</v>
      </c>
      <c r="J385" s="80">
        <v>31.823999999999998</v>
      </c>
      <c r="K385" s="80">
        <v>1.8000000000000002E-2</v>
      </c>
      <c r="L385" s="80">
        <v>4.1399999999999997</v>
      </c>
      <c r="M385" s="80">
        <v>44.144999999999996</v>
      </c>
      <c r="N385" s="80">
        <v>99.314999999999998</v>
      </c>
      <c r="O385" s="80">
        <v>37.268999999999998</v>
      </c>
      <c r="P385" s="80">
        <v>1.3770000000000002</v>
      </c>
    </row>
    <row r="386" spans="1:16" ht="18" customHeight="1">
      <c r="A386" s="52">
        <v>10</v>
      </c>
      <c r="B386" s="53" t="s">
        <v>224</v>
      </c>
      <c r="C386" s="37" t="s">
        <v>61</v>
      </c>
      <c r="D386" s="54">
        <v>200</v>
      </c>
      <c r="E386" s="56">
        <v>0.28000000000000003</v>
      </c>
      <c r="F386" s="56">
        <v>0.1</v>
      </c>
      <c r="G386" s="56">
        <v>28.88</v>
      </c>
      <c r="H386" s="56">
        <v>117.54</v>
      </c>
      <c r="I386" s="56">
        <v>0</v>
      </c>
      <c r="J386" s="56">
        <v>19.3</v>
      </c>
      <c r="K386" s="56">
        <v>0</v>
      </c>
      <c r="L386" s="56">
        <v>0.16</v>
      </c>
      <c r="M386" s="56">
        <v>13.66</v>
      </c>
      <c r="N386" s="56">
        <v>7.38</v>
      </c>
      <c r="O386" s="56">
        <v>5.78</v>
      </c>
      <c r="P386" s="56">
        <v>0.46800000000000003</v>
      </c>
    </row>
    <row r="387" spans="1:16" ht="18" customHeight="1">
      <c r="A387" s="52">
        <v>10</v>
      </c>
      <c r="B387" s="53" t="s">
        <v>65</v>
      </c>
      <c r="C387" s="37" t="s">
        <v>20</v>
      </c>
      <c r="D387" s="54">
        <v>40</v>
      </c>
      <c r="E387" s="56">
        <v>3.0666666666666664</v>
      </c>
      <c r="F387" s="56">
        <v>0.26666666666666672</v>
      </c>
      <c r="G387" s="56">
        <v>19.733333333333334</v>
      </c>
      <c r="H387" s="56">
        <v>93.6</v>
      </c>
      <c r="I387" s="56">
        <v>0</v>
      </c>
      <c r="J387" s="56">
        <v>0</v>
      </c>
      <c r="K387" s="56">
        <v>0</v>
      </c>
      <c r="L387" s="56">
        <v>0.4</v>
      </c>
      <c r="M387" s="56">
        <v>8</v>
      </c>
      <c r="N387" s="56">
        <v>26</v>
      </c>
      <c r="O387" s="56">
        <v>5.6000000000000014</v>
      </c>
      <c r="P387" s="56">
        <v>0.4</v>
      </c>
    </row>
    <row r="388" spans="1:16" ht="18" customHeight="1">
      <c r="A388" s="52">
        <v>10</v>
      </c>
      <c r="B388" s="53" t="s">
        <v>225</v>
      </c>
      <c r="C388" s="37" t="s">
        <v>21</v>
      </c>
      <c r="D388" s="54">
        <v>50</v>
      </c>
      <c r="E388" s="56">
        <v>3.25</v>
      </c>
      <c r="F388" s="56">
        <v>0.625</v>
      </c>
      <c r="G388" s="56">
        <v>19.75</v>
      </c>
      <c r="H388" s="56">
        <v>97.625</v>
      </c>
      <c r="I388" s="56">
        <v>0.125</v>
      </c>
      <c r="J388" s="56">
        <v>0</v>
      </c>
      <c r="K388" s="56">
        <v>0</v>
      </c>
      <c r="L388" s="56">
        <v>0.75</v>
      </c>
      <c r="M388" s="56">
        <v>14.499999999999998</v>
      </c>
      <c r="N388" s="56">
        <v>75</v>
      </c>
      <c r="O388" s="56">
        <v>23.5</v>
      </c>
      <c r="P388" s="56">
        <v>2</v>
      </c>
    </row>
    <row r="389" spans="1:16" ht="14.45" customHeight="1">
      <c r="A389" s="52">
        <v>10</v>
      </c>
      <c r="B389" s="53"/>
      <c r="C389" s="53" t="s">
        <v>18</v>
      </c>
      <c r="D389" s="54"/>
      <c r="E389" s="53">
        <v>28.913666666666668</v>
      </c>
      <c r="F389" s="80">
        <v>31.401166666666668</v>
      </c>
      <c r="G389" s="80">
        <v>133.56983333333332</v>
      </c>
      <c r="H389" s="80">
        <v>932.58050000000003</v>
      </c>
      <c r="I389" s="80">
        <v>0.39849999999999997</v>
      </c>
      <c r="J389" s="80">
        <v>54.536499999999997</v>
      </c>
      <c r="K389" s="80">
        <v>18.042999999999999</v>
      </c>
      <c r="L389" s="80">
        <v>14.852499999999999</v>
      </c>
      <c r="M389" s="80">
        <v>279.66499999999996</v>
      </c>
      <c r="N389" s="80">
        <v>343.0675</v>
      </c>
      <c r="O389" s="80">
        <v>508.04900000000004</v>
      </c>
      <c r="P389" s="80">
        <v>8.4075000000000006</v>
      </c>
    </row>
    <row r="390" spans="1:16" ht="16.149999999999999" customHeight="1">
      <c r="A390" s="52">
        <v>10</v>
      </c>
      <c r="B390" s="114" t="s">
        <v>22</v>
      </c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1:16" ht="16.149999999999999" customHeight="1">
      <c r="B391" s="96" t="s">
        <v>249</v>
      </c>
      <c r="C391" s="37" t="s">
        <v>248</v>
      </c>
      <c r="D391" s="98">
        <v>100</v>
      </c>
      <c r="E391" s="56">
        <v>8.07</v>
      </c>
      <c r="F391" s="56">
        <v>10.02</v>
      </c>
      <c r="G391" s="56">
        <v>3.04</v>
      </c>
      <c r="H391" s="56">
        <v>170.5</v>
      </c>
      <c r="I391" s="56">
        <v>8.1000000000000003E-2</v>
      </c>
      <c r="J391" s="56">
        <v>0.1</v>
      </c>
      <c r="K391" s="56">
        <v>1.43</v>
      </c>
      <c r="L391" s="56">
        <v>2.74</v>
      </c>
      <c r="M391" s="56">
        <v>47.49</v>
      </c>
      <c r="N391" s="56">
        <v>28.73</v>
      </c>
      <c r="O391" s="56">
        <v>13.07</v>
      </c>
      <c r="P391" s="56">
        <v>1.75</v>
      </c>
    </row>
    <row r="392" spans="1:16" ht="16.899999999999999" customHeight="1">
      <c r="A392" s="52">
        <v>10</v>
      </c>
      <c r="B392" s="53" t="s">
        <v>219</v>
      </c>
      <c r="C392" s="37" t="s">
        <v>325</v>
      </c>
      <c r="D392" s="54">
        <v>100</v>
      </c>
      <c r="E392" s="56">
        <v>0.8</v>
      </c>
      <c r="F392" s="56">
        <v>0.1</v>
      </c>
      <c r="G392" s="56">
        <v>2.5</v>
      </c>
      <c r="H392" s="56">
        <v>14.1</v>
      </c>
      <c r="I392" s="56">
        <v>0</v>
      </c>
      <c r="J392" s="56">
        <v>10</v>
      </c>
      <c r="K392" s="56">
        <v>0</v>
      </c>
      <c r="L392" s="56">
        <v>0</v>
      </c>
      <c r="M392" s="56">
        <v>23.3</v>
      </c>
      <c r="N392" s="56">
        <v>41.6</v>
      </c>
      <c r="O392" s="56">
        <v>14</v>
      </c>
      <c r="P392" s="56">
        <v>0.6</v>
      </c>
    </row>
    <row r="393" spans="1:16" ht="15" customHeight="1">
      <c r="B393" s="96" t="s">
        <v>218</v>
      </c>
      <c r="C393" s="37" t="s">
        <v>345</v>
      </c>
      <c r="D393" s="97">
        <v>100</v>
      </c>
      <c r="E393" s="56">
        <v>0.8</v>
      </c>
      <c r="F393" s="56">
        <v>0.1</v>
      </c>
      <c r="G393" s="56">
        <v>1.7</v>
      </c>
      <c r="H393" s="56">
        <v>10.9</v>
      </c>
      <c r="I393" s="56">
        <v>0.02</v>
      </c>
      <c r="J393" s="56">
        <v>5</v>
      </c>
      <c r="K393" s="56">
        <v>0</v>
      </c>
      <c r="L393" s="56">
        <v>0.1</v>
      </c>
      <c r="M393" s="56">
        <v>23</v>
      </c>
      <c r="N393" s="56">
        <v>24</v>
      </c>
      <c r="O393" s="56">
        <v>14</v>
      </c>
      <c r="P393" s="56">
        <v>0.6</v>
      </c>
    </row>
    <row r="394" spans="1:16" ht="15.6" customHeight="1">
      <c r="B394" s="96"/>
      <c r="C394" s="37" t="s">
        <v>110</v>
      </c>
      <c r="D394" s="97"/>
      <c r="E394" s="56">
        <v>0.8</v>
      </c>
      <c r="F394" s="56">
        <v>0.1</v>
      </c>
      <c r="G394" s="56">
        <v>2.1</v>
      </c>
      <c r="H394" s="56">
        <v>12.5</v>
      </c>
      <c r="I394" s="56">
        <v>0.01</v>
      </c>
      <c r="J394" s="56">
        <v>7.5</v>
      </c>
      <c r="K394" s="56">
        <v>0</v>
      </c>
      <c r="L394" s="56">
        <v>0.05</v>
      </c>
      <c r="M394" s="56">
        <v>23.15</v>
      </c>
      <c r="N394" s="56">
        <v>32.799999999999997</v>
      </c>
      <c r="O394" s="56">
        <v>14</v>
      </c>
      <c r="P394" s="56">
        <v>0.6</v>
      </c>
    </row>
    <row r="395" spans="1:16" ht="18" customHeight="1">
      <c r="B395" s="96" t="s">
        <v>65</v>
      </c>
      <c r="C395" s="37" t="s">
        <v>20</v>
      </c>
      <c r="D395" s="97">
        <v>40</v>
      </c>
      <c r="E395" s="56">
        <v>3.0666666666666664</v>
      </c>
      <c r="F395" s="56">
        <v>0.26666666666666672</v>
      </c>
      <c r="G395" s="56">
        <v>19.733333333333334</v>
      </c>
      <c r="H395" s="56">
        <v>0</v>
      </c>
      <c r="I395" s="56">
        <v>0</v>
      </c>
      <c r="J395" s="56">
        <v>0</v>
      </c>
      <c r="K395" s="56">
        <v>0</v>
      </c>
      <c r="L395" s="56">
        <v>0.4</v>
      </c>
      <c r="M395" s="56">
        <v>8</v>
      </c>
      <c r="N395" s="56">
        <v>26</v>
      </c>
      <c r="O395" s="56">
        <v>5.6000000000000014</v>
      </c>
      <c r="P395" s="56">
        <v>0.4</v>
      </c>
    </row>
    <row r="396" spans="1:16" ht="18" customHeight="1">
      <c r="A396" s="52">
        <v>10</v>
      </c>
      <c r="B396" s="53" t="s">
        <v>226</v>
      </c>
      <c r="C396" s="37" t="s">
        <v>51</v>
      </c>
      <c r="D396" s="63">
        <v>200</v>
      </c>
      <c r="E396" s="56">
        <v>0.16</v>
      </c>
      <c r="F396" s="56">
        <v>0.16</v>
      </c>
      <c r="G396" s="56">
        <v>19.88</v>
      </c>
      <c r="H396" s="56">
        <v>81.599999999999994</v>
      </c>
      <c r="I396" s="56">
        <v>0.02</v>
      </c>
      <c r="J396" s="56">
        <v>0.9</v>
      </c>
      <c r="K396" s="56">
        <v>0</v>
      </c>
      <c r="L396" s="56">
        <v>0.08</v>
      </c>
      <c r="M396" s="56">
        <v>13.94</v>
      </c>
      <c r="N396" s="56">
        <v>4.4000000000000004</v>
      </c>
      <c r="O396" s="56">
        <v>5.14</v>
      </c>
      <c r="P396" s="56">
        <v>0.93600000000000005</v>
      </c>
    </row>
    <row r="397" spans="1:16" ht="18" hidden="1" customHeight="1">
      <c r="A397" s="52">
        <v>10</v>
      </c>
      <c r="B397" s="53"/>
      <c r="C397" s="69"/>
      <c r="D397" s="54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</row>
    <row r="398" spans="1:16" ht="13.9" customHeight="1">
      <c r="A398" s="52">
        <v>10</v>
      </c>
      <c r="B398" s="53"/>
      <c r="C398" s="53" t="s">
        <v>18</v>
      </c>
      <c r="D398" s="54"/>
      <c r="E398" s="53">
        <v>12.096666666666668</v>
      </c>
      <c r="F398" s="96">
        <v>10.546666666666667</v>
      </c>
      <c r="G398" s="96">
        <v>44.753333333333337</v>
      </c>
      <c r="H398" s="96">
        <v>264.60000000000002</v>
      </c>
      <c r="I398" s="96">
        <v>0.111</v>
      </c>
      <c r="J398" s="96">
        <v>8.5</v>
      </c>
      <c r="K398" s="96">
        <v>1.43</v>
      </c>
      <c r="L398" s="96">
        <v>3.2700000000000005</v>
      </c>
      <c r="M398" s="96">
        <v>92.58</v>
      </c>
      <c r="N398" s="96">
        <v>91.929999999999993</v>
      </c>
      <c r="O398" s="96">
        <v>37.81</v>
      </c>
      <c r="P398" s="96">
        <v>3.6859999999999999</v>
      </c>
    </row>
    <row r="399" spans="1:16" ht="13.9" customHeight="1">
      <c r="A399" s="52">
        <v>10</v>
      </c>
      <c r="B399" s="53"/>
      <c r="C399" s="53" t="s">
        <v>35</v>
      </c>
      <c r="D399" s="54"/>
      <c r="E399" s="53">
        <v>58.162833333333325</v>
      </c>
      <c r="F399" s="53">
        <v>64.214333333333343</v>
      </c>
      <c r="G399" s="53">
        <v>276.98466666666667</v>
      </c>
      <c r="H399" s="53">
        <v>1828.1055000000001</v>
      </c>
      <c r="I399" s="53">
        <v>0.70899999999999996</v>
      </c>
      <c r="J399" s="53">
        <v>71.91225</v>
      </c>
      <c r="K399" s="53">
        <v>20.180499999999999</v>
      </c>
      <c r="L399" s="53">
        <v>21.057499999999997</v>
      </c>
      <c r="M399" s="53">
        <v>703.90899999999999</v>
      </c>
      <c r="N399" s="53">
        <v>776.99999999999989</v>
      </c>
      <c r="O399" s="53">
        <v>615.34300000000007</v>
      </c>
      <c r="P399" s="53">
        <v>14.231000000000002</v>
      </c>
    </row>
  </sheetData>
  <mergeCells count="100">
    <mergeCell ref="B331:P331"/>
    <mergeCell ref="B352:P352"/>
    <mergeCell ref="I362:L362"/>
    <mergeCell ref="M362:P362"/>
    <mergeCell ref="B362:B363"/>
    <mergeCell ref="C362:C363"/>
    <mergeCell ref="D362:D363"/>
    <mergeCell ref="E362:G362"/>
    <mergeCell ref="H362:H363"/>
    <mergeCell ref="E198:G198"/>
    <mergeCell ref="H198:H199"/>
    <mergeCell ref="I198:L198"/>
    <mergeCell ref="M198:P198"/>
    <mergeCell ref="B235:B236"/>
    <mergeCell ref="C235:C236"/>
    <mergeCell ref="D235:D236"/>
    <mergeCell ref="E235:G235"/>
    <mergeCell ref="H235:H236"/>
    <mergeCell ref="I235:L235"/>
    <mergeCell ref="M235:P235"/>
    <mergeCell ref="M123:P123"/>
    <mergeCell ref="B159:B160"/>
    <mergeCell ref="C159:C160"/>
    <mergeCell ref="D159:D160"/>
    <mergeCell ref="E159:G159"/>
    <mergeCell ref="H159:H160"/>
    <mergeCell ref="I159:L159"/>
    <mergeCell ref="M159:P159"/>
    <mergeCell ref="I39:L39"/>
    <mergeCell ref="M39:P39"/>
    <mergeCell ref="B78:B79"/>
    <mergeCell ref="C78:C79"/>
    <mergeCell ref="D78:D79"/>
    <mergeCell ref="E78:G78"/>
    <mergeCell ref="H78:H79"/>
    <mergeCell ref="I78:L78"/>
    <mergeCell ref="M78:P78"/>
    <mergeCell ref="B39:B40"/>
    <mergeCell ref="C39:C40"/>
    <mergeCell ref="D39:D40"/>
    <mergeCell ref="E39:G39"/>
    <mergeCell ref="H39:H40"/>
    <mergeCell ref="M4:P4"/>
    <mergeCell ref="B6:P6"/>
    <mergeCell ref="B12:P12"/>
    <mergeCell ref="B29:P29"/>
    <mergeCell ref="B4:B5"/>
    <mergeCell ref="C4:C5"/>
    <mergeCell ref="D4:D5"/>
    <mergeCell ref="E4:G4"/>
    <mergeCell ref="H4:H5"/>
    <mergeCell ref="I4:L4"/>
    <mergeCell ref="B161:P161"/>
    <mergeCell ref="B80:P80"/>
    <mergeCell ref="B69:P69"/>
    <mergeCell ref="B50:P50"/>
    <mergeCell ref="B41:P41"/>
    <mergeCell ref="B95:P95"/>
    <mergeCell ref="B113:P113"/>
    <mergeCell ref="B125:P125"/>
    <mergeCell ref="B134:P134"/>
    <mergeCell ref="B149:P149"/>
    <mergeCell ref="B123:B124"/>
    <mergeCell ref="C123:C124"/>
    <mergeCell ref="D123:D124"/>
    <mergeCell ref="E123:G123"/>
    <mergeCell ref="H123:H124"/>
    <mergeCell ref="I123:L123"/>
    <mergeCell ref="B390:P390"/>
    <mergeCell ref="B322:P322"/>
    <mergeCell ref="B169:P169"/>
    <mergeCell ref="B188:P188"/>
    <mergeCell ref="B200:P200"/>
    <mergeCell ref="B206:P206"/>
    <mergeCell ref="B225:P225"/>
    <mergeCell ref="B237:P237"/>
    <mergeCell ref="B248:P248"/>
    <mergeCell ref="B265:P265"/>
    <mergeCell ref="B279:P279"/>
    <mergeCell ref="B290:P290"/>
    <mergeCell ref="B311:P311"/>
    <mergeCell ref="B198:B199"/>
    <mergeCell ref="C198:C199"/>
    <mergeCell ref="D198:D199"/>
    <mergeCell ref="B364:P364"/>
    <mergeCell ref="B373:P373"/>
    <mergeCell ref="B277:B278"/>
    <mergeCell ref="C277:C278"/>
    <mergeCell ref="D277:D278"/>
    <mergeCell ref="E277:G277"/>
    <mergeCell ref="H277:H278"/>
    <mergeCell ref="I277:L277"/>
    <mergeCell ref="M277:P277"/>
    <mergeCell ref="B320:B321"/>
    <mergeCell ref="C320:C321"/>
    <mergeCell ref="D320:D321"/>
    <mergeCell ref="E320:G320"/>
    <mergeCell ref="H320:H321"/>
    <mergeCell ref="I320:L320"/>
    <mergeCell ref="M320:P320"/>
  </mergeCells>
  <pageMargins left="0.51181102362204722" right="0.51181102362204722" top="0.74803149606299213" bottom="0.35433070866141736" header="0.31496062992125984" footer="0.31496062992125984"/>
  <pageSetup paperSize="9" scale="67" fitToHeight="0" orientation="landscape" r:id="rId1"/>
  <rowBreaks count="9" manualBreakCount="9">
    <brk id="34" max="16383" man="1"/>
    <brk id="73" max="16383" man="1"/>
    <brk id="117" max="16383" man="1"/>
    <brk id="153" max="16383" man="1"/>
    <brk id="192" max="16383" man="1"/>
    <brk id="230" max="16383" man="1"/>
    <brk id="271" max="16383" man="1"/>
    <brk id="315" max="16383" man="1"/>
    <brk id="3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C13" sqref="C13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20" t="s">
        <v>40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20" ht="75" customHeight="1" thickBot="1">
      <c r="B3" s="29" t="s">
        <v>36</v>
      </c>
      <c r="C3" s="127" t="s">
        <v>3</v>
      </c>
      <c r="D3" s="127"/>
      <c r="E3" s="127"/>
      <c r="F3" s="127" t="s">
        <v>37</v>
      </c>
      <c r="G3" s="127" t="s">
        <v>5</v>
      </c>
      <c r="H3" s="127"/>
      <c r="I3" s="127"/>
      <c r="J3" s="127"/>
      <c r="K3" s="127" t="s">
        <v>6</v>
      </c>
      <c r="L3" s="127"/>
      <c r="M3" s="127"/>
      <c r="N3" s="127"/>
      <c r="P3" s="124" t="s">
        <v>43</v>
      </c>
      <c r="Q3" s="121" t="s">
        <v>3</v>
      </c>
      <c r="R3" s="122"/>
      <c r="S3" s="123"/>
      <c r="T3" s="2" t="s">
        <v>41</v>
      </c>
    </row>
    <row r="4" spans="2:20" ht="19.5" customHeight="1" thickBot="1">
      <c r="B4" s="30"/>
      <c r="C4" s="29" t="s">
        <v>7</v>
      </c>
      <c r="D4" s="29" t="s">
        <v>8</v>
      </c>
      <c r="E4" s="29" t="s">
        <v>9</v>
      </c>
      <c r="F4" s="127"/>
      <c r="G4" s="29" t="s">
        <v>38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P4" s="125"/>
      <c r="Q4" s="3" t="s">
        <v>7</v>
      </c>
      <c r="R4" s="3" t="s">
        <v>8</v>
      </c>
      <c r="S4" s="3" t="s">
        <v>9</v>
      </c>
      <c r="T4" s="4" t="s">
        <v>42</v>
      </c>
    </row>
    <row r="5" spans="2:20" ht="16.5" customHeight="1" thickBot="1">
      <c r="B5" s="31">
        <v>1</v>
      </c>
      <c r="C5" s="32">
        <f>'на выход'!E34</f>
        <v>66.35733333333333</v>
      </c>
      <c r="D5" s="32">
        <f>'на выход'!F34</f>
        <v>66.060833333333335</v>
      </c>
      <c r="E5" s="32">
        <f>'на выход'!G34</f>
        <v>271.71416666666664</v>
      </c>
      <c r="F5" s="32">
        <f>'на выход'!H34</f>
        <v>1838.2860000000001</v>
      </c>
      <c r="G5" s="32">
        <f>'на выход'!I34</f>
        <v>0.48</v>
      </c>
      <c r="H5" s="32">
        <f>'на выход'!J34</f>
        <v>8.9239999999999995</v>
      </c>
      <c r="I5" s="32">
        <f>'на выход'!K34</f>
        <v>36.147500000000001</v>
      </c>
      <c r="J5" s="32">
        <f>'на выход'!L34</f>
        <v>12.108000000000001</v>
      </c>
      <c r="K5" s="32">
        <f>'на выход'!M34</f>
        <v>802.45600000000002</v>
      </c>
      <c r="L5" s="32">
        <f>'на выход'!N34</f>
        <v>1198.8019999999999</v>
      </c>
      <c r="M5" s="32">
        <f>'на выход'!O34</f>
        <v>403.24500000000006</v>
      </c>
      <c r="N5" s="32">
        <f>'на выход'!P34</f>
        <v>15.515500000000001</v>
      </c>
      <c r="P5" s="126"/>
      <c r="Q5" s="5" t="s">
        <v>44</v>
      </c>
      <c r="R5" s="5" t="s">
        <v>45</v>
      </c>
      <c r="S5" s="5" t="s">
        <v>46</v>
      </c>
      <c r="T5" s="6" t="s">
        <v>47</v>
      </c>
    </row>
    <row r="6" spans="2:20" ht="16.5" customHeight="1" thickBot="1">
      <c r="B6" s="31">
        <v>2</v>
      </c>
      <c r="C6" s="32">
        <f>'на выход'!E73</f>
        <v>65.324333333333328</v>
      </c>
      <c r="D6" s="32">
        <f>'на выход'!F73</f>
        <v>66.160333333333327</v>
      </c>
      <c r="E6" s="32">
        <f>'на выход'!G73</f>
        <v>244.10716666666667</v>
      </c>
      <c r="F6" s="32">
        <f>'на выход'!H73</f>
        <v>1820.1579999999999</v>
      </c>
      <c r="G6" s="32">
        <f>'на выход'!I73</f>
        <v>2.4815</v>
      </c>
      <c r="H6" s="32">
        <f>'на выход'!J73</f>
        <v>62.901999999999994</v>
      </c>
      <c r="I6" s="32">
        <f>'на выход'!K73</f>
        <v>132.6755</v>
      </c>
      <c r="J6" s="32">
        <f>'на выход'!L73</f>
        <v>18.783000000000001</v>
      </c>
      <c r="K6" s="32">
        <f>'на выход'!M73</f>
        <v>563.86199999999997</v>
      </c>
      <c r="L6" s="32">
        <f>'на выход'!N73</f>
        <v>679.07850000000008</v>
      </c>
      <c r="M6" s="32">
        <f>'на выход'!O73</f>
        <v>462.94450000000001</v>
      </c>
      <c r="N6" s="32">
        <f>'на выход'!P73</f>
        <v>18.230000000000004</v>
      </c>
      <c r="P6" s="7" t="s">
        <v>48</v>
      </c>
      <c r="Q6" s="8">
        <f>C15</f>
        <v>666.12024999999994</v>
      </c>
      <c r="R6" s="8">
        <f>D15</f>
        <v>704.35874999999987</v>
      </c>
      <c r="S6" s="8">
        <f>E15</f>
        <v>2856.0987499999997</v>
      </c>
      <c r="T6" s="8">
        <f>F15</f>
        <v>19888.764999999999</v>
      </c>
    </row>
    <row r="7" spans="2:20" ht="16.5" customHeight="1" thickBot="1">
      <c r="B7" s="31">
        <v>3</v>
      </c>
      <c r="C7" s="32">
        <f>'на выход'!E117</f>
        <v>61.019416666666672</v>
      </c>
      <c r="D7" s="32">
        <f>'на выход'!F117</f>
        <v>65.693416666666664</v>
      </c>
      <c r="E7" s="32">
        <f>'на выход'!G117</f>
        <v>273.22933333333333</v>
      </c>
      <c r="F7" s="32">
        <f>'на выход'!H117</f>
        <v>1855.8074999999999</v>
      </c>
      <c r="G7" s="32">
        <f>'на выход'!I117</f>
        <v>0.83550000000000002</v>
      </c>
      <c r="H7" s="32">
        <f>'на выход'!J117</f>
        <v>46.910249999999991</v>
      </c>
      <c r="I7" s="32">
        <f>'на выход'!K117</f>
        <v>48.678750000000001</v>
      </c>
      <c r="J7" s="32">
        <f>'на выход'!L117</f>
        <v>17.42925</v>
      </c>
      <c r="K7" s="32">
        <f>'на выход'!M117</f>
        <v>923.15449999999998</v>
      </c>
      <c r="L7" s="32">
        <f>'на выход'!N117</f>
        <v>1069.558</v>
      </c>
      <c r="M7" s="32">
        <f>'на выход'!O117</f>
        <v>598.00974999999994</v>
      </c>
      <c r="N7" s="32">
        <f>'на выход'!P117</f>
        <v>16.708750000000002</v>
      </c>
      <c r="P7" s="7" t="s">
        <v>49</v>
      </c>
      <c r="Q7" s="8">
        <f>Q6/10</f>
        <v>66.612024999999988</v>
      </c>
      <c r="R7" s="8">
        <f>R6/10</f>
        <v>70.435874999999982</v>
      </c>
      <c r="S7" s="8">
        <f>S6/10</f>
        <v>285.60987499999999</v>
      </c>
      <c r="T7" s="8">
        <f>T6/10</f>
        <v>1988.8764999999999</v>
      </c>
    </row>
    <row r="8" spans="2:20" ht="16.5" customHeight="1">
      <c r="B8" s="31">
        <v>4</v>
      </c>
      <c r="C8" s="32">
        <f>'на выход'!E153</f>
        <v>66.598166666666657</v>
      </c>
      <c r="D8" s="32">
        <f>'на выход'!F153</f>
        <v>72.400666666666666</v>
      </c>
      <c r="E8" s="32">
        <f>'на выход'!G153</f>
        <v>299.7858333333333</v>
      </c>
      <c r="F8" s="32">
        <f>'на выход'!H153</f>
        <v>2196.9865</v>
      </c>
      <c r="G8" s="32">
        <f>'на выход'!I153</f>
        <v>1.2395000000000003</v>
      </c>
      <c r="H8" s="32">
        <f>'на выход'!J153</f>
        <v>22.374499999999998</v>
      </c>
      <c r="I8" s="32">
        <f>'на выход'!K153</f>
        <v>59.039000000000001</v>
      </c>
      <c r="J8" s="32">
        <f>'на выход'!L153</f>
        <v>22.237000000000002</v>
      </c>
      <c r="K8" s="32">
        <f>'на выход'!M153</f>
        <v>626.38800000000003</v>
      </c>
      <c r="L8" s="32">
        <f>'на выход'!N153</f>
        <v>843.23</v>
      </c>
      <c r="M8" s="32">
        <f>'на выход'!O153</f>
        <v>587.62149999999997</v>
      </c>
      <c r="N8" s="32">
        <f>'на выход'!P153</f>
        <v>38.128999999999998</v>
      </c>
    </row>
    <row r="9" spans="2:20" ht="16.5" customHeight="1">
      <c r="B9" s="31">
        <v>5</v>
      </c>
      <c r="C9" s="32">
        <f>'на выход'!E192</f>
        <v>78.931166666666655</v>
      </c>
      <c r="D9" s="32">
        <f>'на выход'!F192</f>
        <v>80.170666666666662</v>
      </c>
      <c r="E9" s="32">
        <f>'на выход'!G192</f>
        <v>326.60833333333329</v>
      </c>
      <c r="F9" s="32">
        <f>'на выход'!H192</f>
        <v>2281.8185000000003</v>
      </c>
      <c r="G9" s="32">
        <f>'на выход'!I192</f>
        <v>0.79530000000000001</v>
      </c>
      <c r="H9" s="32">
        <f>'на выход'!J192</f>
        <v>62.4285</v>
      </c>
      <c r="I9" s="32">
        <f>'на выход'!K192</f>
        <v>95.888999999999996</v>
      </c>
      <c r="J9" s="32">
        <f>'на выход'!L192</f>
        <v>21.157999999999998</v>
      </c>
      <c r="K9" s="32">
        <f>'на выход'!M192</f>
        <v>1128.491</v>
      </c>
      <c r="L9" s="32">
        <f>'на выход'!N192</f>
        <v>1363.7729999999999</v>
      </c>
      <c r="M9" s="32">
        <f>'на выход'!O192</f>
        <v>476.56599999999997</v>
      </c>
      <c r="N9" s="32">
        <f>'на выход'!P192</f>
        <v>17.353999999999999</v>
      </c>
    </row>
    <row r="10" spans="2:20" ht="16.5" customHeight="1">
      <c r="B10" s="31">
        <v>6</v>
      </c>
      <c r="C10" s="32">
        <f>'на выход'!E230</f>
        <v>63.349499999999999</v>
      </c>
      <c r="D10" s="32">
        <f>'на выход'!F230</f>
        <v>62.228999999999999</v>
      </c>
      <c r="E10" s="32">
        <f>'на выход'!G230</f>
        <v>312.97950000000003</v>
      </c>
      <c r="F10" s="32">
        <f>'на выход'!H230</f>
        <v>1994.0910000000001</v>
      </c>
      <c r="G10" s="32">
        <f>'на выход'!I230</f>
        <v>0.90400000000000003</v>
      </c>
      <c r="H10" s="32">
        <f>'на выход'!J230</f>
        <v>19.868750000000002</v>
      </c>
      <c r="I10" s="32">
        <f>'на выход'!K230</f>
        <v>24.962500000000002</v>
      </c>
      <c r="J10" s="32">
        <f>'на выход'!L230</f>
        <v>12.792499999999999</v>
      </c>
      <c r="K10" s="32">
        <f>'на выход'!M230</f>
        <v>756.98350000000005</v>
      </c>
      <c r="L10" s="32">
        <f>'на выход'!N230</f>
        <v>1179.6245000000001</v>
      </c>
      <c r="M10" s="32">
        <f>'на выход'!O230</f>
        <v>434.33699999999999</v>
      </c>
      <c r="N10" s="32">
        <f>'на выход'!P230</f>
        <v>81.826000000000008</v>
      </c>
    </row>
    <row r="11" spans="2:20" ht="16.5" customHeight="1">
      <c r="B11" s="31">
        <v>7</v>
      </c>
      <c r="C11" s="32">
        <f>'на выход'!E271</f>
        <v>60.145666666666671</v>
      </c>
      <c r="D11" s="32">
        <f>'на выход'!F271</f>
        <v>68.028666666666666</v>
      </c>
      <c r="E11" s="32">
        <f>'на выход'!G271</f>
        <v>242.90133333333333</v>
      </c>
      <c r="F11" s="32">
        <f>'на выход'!H271</f>
        <v>1852.1320000000001</v>
      </c>
      <c r="G11" s="32">
        <f>'на выход'!I271</f>
        <v>0.83100000000000007</v>
      </c>
      <c r="H11" s="32">
        <f>'на выход'!J271</f>
        <v>49.107500000000002</v>
      </c>
      <c r="I11" s="32">
        <f>'на выход'!K271</f>
        <v>43.356000000000002</v>
      </c>
      <c r="J11" s="32">
        <f>'на выход'!L271</f>
        <v>21.137499999999999</v>
      </c>
      <c r="K11" s="32">
        <f>'на выход'!M271</f>
        <v>533.89850000000001</v>
      </c>
      <c r="L11" s="32">
        <f>'на выход'!N271</f>
        <v>902.32600000000002</v>
      </c>
      <c r="M11" s="32">
        <f>'на выход'!O271</f>
        <v>407.13049999999998</v>
      </c>
      <c r="N11" s="32">
        <f>'на выход'!P271</f>
        <v>13.620000000000001</v>
      </c>
    </row>
    <row r="12" spans="2:20" ht="16.5" customHeight="1">
      <c r="B12" s="31">
        <v>8</v>
      </c>
      <c r="C12" s="32">
        <f>'на выход'!E315</f>
        <v>66.89266666666667</v>
      </c>
      <c r="D12" s="32">
        <f>'на выход'!F315</f>
        <v>67.999166666666653</v>
      </c>
      <c r="E12" s="32">
        <f>'на выход'!G315</f>
        <v>306.06608333333327</v>
      </c>
      <c r="F12" s="32">
        <f>'на выход'!H315</f>
        <v>1998.1909999999998</v>
      </c>
      <c r="G12" s="32">
        <f>'на выход'!I315</f>
        <v>0.88024999999999998</v>
      </c>
      <c r="H12" s="32">
        <f>'на выход'!J315</f>
        <v>46.356499999999997</v>
      </c>
      <c r="I12" s="32">
        <f>'на выход'!K315</f>
        <v>146.00574999999998</v>
      </c>
      <c r="J12" s="32">
        <f>'на выход'!L315</f>
        <v>43.636250000000004</v>
      </c>
      <c r="K12" s="32">
        <f>'на выход'!M315</f>
        <v>719.22625000000005</v>
      </c>
      <c r="L12" s="32">
        <f>'на выход'!N315</f>
        <v>937.98275000000001</v>
      </c>
      <c r="M12" s="32">
        <f>'на выход'!O315</f>
        <v>490.52075000000002</v>
      </c>
      <c r="N12" s="32">
        <f>'на выход'!P315</f>
        <v>14.12575</v>
      </c>
    </row>
    <row r="13" spans="2:20" ht="16.5" customHeight="1">
      <c r="B13" s="31">
        <v>9</v>
      </c>
      <c r="C13" s="32">
        <f>'на выход'!E356</f>
        <v>79.339166666666671</v>
      </c>
      <c r="D13" s="32">
        <f>'на выход'!F356</f>
        <v>91.401666666666657</v>
      </c>
      <c r="E13" s="32">
        <f>'на выход'!G356</f>
        <v>301.72233333333332</v>
      </c>
      <c r="F13" s="32">
        <f>'на выход'!H356</f>
        <v>2223.1889999999999</v>
      </c>
      <c r="G13" s="32">
        <f>'на выход'!I356</f>
        <v>1.7335000000000003</v>
      </c>
      <c r="H13" s="32">
        <f>'на выход'!J356</f>
        <v>171.12950000000001</v>
      </c>
      <c r="I13" s="32">
        <f>'на выход'!K356</f>
        <v>12.794</v>
      </c>
      <c r="J13" s="32">
        <f>'на выход'!L356</f>
        <v>38.886499999999998</v>
      </c>
      <c r="K13" s="32">
        <f>'на выход'!M356</f>
        <v>1094.6875</v>
      </c>
      <c r="L13" s="32">
        <f>'на выход'!N356</f>
        <v>1229.5464999999999</v>
      </c>
      <c r="M13" s="32">
        <f>'на выход'!O356</f>
        <v>517.57449999999994</v>
      </c>
      <c r="N13" s="32">
        <f>'на выход'!P356</f>
        <v>34.917499999999997</v>
      </c>
    </row>
    <row r="14" spans="2:20" ht="15.75">
      <c r="B14" s="31">
        <v>10</v>
      </c>
      <c r="C14" s="32">
        <f>'на выход'!E399</f>
        <v>58.162833333333325</v>
      </c>
      <c r="D14" s="32">
        <f>'на выход'!F399</f>
        <v>64.214333333333343</v>
      </c>
      <c r="E14" s="32">
        <f>'на выход'!G399</f>
        <v>276.98466666666667</v>
      </c>
      <c r="F14" s="32">
        <f>'на выход'!H399</f>
        <v>1828.1055000000001</v>
      </c>
      <c r="G14" s="32">
        <f>'на выход'!I399</f>
        <v>0.70899999999999996</v>
      </c>
      <c r="H14" s="32">
        <f>'на выход'!J399</f>
        <v>71.91225</v>
      </c>
      <c r="I14" s="32">
        <f>'на выход'!K399</f>
        <v>20.180499999999999</v>
      </c>
      <c r="J14" s="32">
        <f>'на выход'!L399</f>
        <v>21.057499999999997</v>
      </c>
      <c r="K14" s="32">
        <f>'на выход'!M399</f>
        <v>703.90899999999999</v>
      </c>
      <c r="L14" s="32">
        <f>'на выход'!N399</f>
        <v>776.99999999999989</v>
      </c>
      <c r="M14" s="32">
        <f>'на выход'!O399</f>
        <v>615.34300000000007</v>
      </c>
      <c r="N14" s="32">
        <f>'на выход'!P399</f>
        <v>14.231000000000002</v>
      </c>
    </row>
    <row r="15" spans="2:20" ht="31.5">
      <c r="B15" s="33" t="s">
        <v>39</v>
      </c>
      <c r="C15" s="34">
        <f>SUM(C5:C14)</f>
        <v>666.12024999999994</v>
      </c>
      <c r="D15" s="34">
        <f t="shared" ref="D15:N15" si="0">SUM(D5:D14)</f>
        <v>704.35874999999987</v>
      </c>
      <c r="E15" s="34">
        <f t="shared" si="0"/>
        <v>2856.0987499999997</v>
      </c>
      <c r="F15" s="34">
        <f t="shared" si="0"/>
        <v>19888.764999999999</v>
      </c>
      <c r="G15" s="34">
        <f t="shared" si="0"/>
        <v>10.88955</v>
      </c>
      <c r="H15" s="34">
        <f t="shared" si="0"/>
        <v>561.91374999999994</v>
      </c>
      <c r="I15" s="34">
        <f t="shared" si="0"/>
        <v>619.72849999999994</v>
      </c>
      <c r="J15" s="34">
        <f t="shared" si="0"/>
        <v>229.22550000000001</v>
      </c>
      <c r="K15" s="34">
        <f t="shared" si="0"/>
        <v>7853.0562499999996</v>
      </c>
      <c r="L15" s="34">
        <f t="shared" si="0"/>
        <v>10180.921249999999</v>
      </c>
      <c r="M15" s="34">
        <f t="shared" si="0"/>
        <v>4993.2924999999996</v>
      </c>
      <c r="N15" s="34">
        <f t="shared" si="0"/>
        <v>264.65750000000003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opLeftCell="A4" workbookViewId="0">
      <selection activeCell="D19" sqref="D19:L19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29" t="s">
        <v>69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" customHeight="1">
      <c r="J3" s="130" t="s">
        <v>70</v>
      </c>
      <c r="K3" s="130"/>
      <c r="L3" s="130"/>
    </row>
    <row r="4" spans="2:12">
      <c r="B4" s="9"/>
    </row>
    <row r="5" spans="2:12" ht="35.25" customHeight="1">
      <c r="B5" s="128" t="s">
        <v>71</v>
      </c>
      <c r="C5" s="128" t="s">
        <v>72</v>
      </c>
      <c r="D5" s="128" t="s">
        <v>73</v>
      </c>
      <c r="E5" s="128" t="s">
        <v>109</v>
      </c>
      <c r="F5" s="128" t="s">
        <v>74</v>
      </c>
      <c r="G5" s="128" t="s">
        <v>103</v>
      </c>
      <c r="H5" s="128" t="s">
        <v>75</v>
      </c>
      <c r="I5" s="128" t="s">
        <v>76</v>
      </c>
      <c r="J5" s="128" t="s">
        <v>75</v>
      </c>
      <c r="K5" s="128" t="s">
        <v>77</v>
      </c>
      <c r="L5" s="128" t="s">
        <v>75</v>
      </c>
    </row>
    <row r="6" spans="2:12" ht="27.75" customHeigh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2:12" ht="16.5" customHeight="1">
      <c r="B7" s="45">
        <v>1</v>
      </c>
      <c r="C7" s="46" t="s">
        <v>78</v>
      </c>
      <c r="D7" s="45">
        <v>200</v>
      </c>
      <c r="E7" s="45">
        <v>120</v>
      </c>
      <c r="F7" s="45">
        <v>1200</v>
      </c>
      <c r="G7" s="45">
        <v>1060</v>
      </c>
      <c r="H7" s="45">
        <v>88</v>
      </c>
      <c r="I7" s="45">
        <v>140</v>
      </c>
      <c r="J7" s="45">
        <v>12</v>
      </c>
      <c r="K7" s="45" t="s">
        <v>79</v>
      </c>
      <c r="L7" s="45" t="s">
        <v>79</v>
      </c>
    </row>
    <row r="8" spans="2:12" ht="16.5" customHeight="1">
      <c r="B8" s="45">
        <v>2</v>
      </c>
      <c r="C8" s="46" t="s">
        <v>80</v>
      </c>
      <c r="D8" s="45">
        <v>20</v>
      </c>
      <c r="E8" s="45">
        <v>12</v>
      </c>
      <c r="F8" s="45">
        <v>120</v>
      </c>
      <c r="G8" s="45">
        <v>120</v>
      </c>
      <c r="H8" s="45">
        <v>100</v>
      </c>
      <c r="I8" s="45"/>
      <c r="J8" s="45" t="s">
        <v>79</v>
      </c>
      <c r="K8" s="45" t="s">
        <v>79</v>
      </c>
      <c r="L8" s="45" t="s">
        <v>79</v>
      </c>
    </row>
    <row r="9" spans="2:12" ht="16.5" customHeight="1">
      <c r="B9" s="45">
        <v>3</v>
      </c>
      <c r="C9" s="46" t="s">
        <v>81</v>
      </c>
      <c r="D9" s="45">
        <v>50</v>
      </c>
      <c r="E9" s="45">
        <v>30</v>
      </c>
      <c r="F9" s="45">
        <v>300</v>
      </c>
      <c r="G9" s="45">
        <v>300</v>
      </c>
      <c r="H9" s="45">
        <v>100</v>
      </c>
      <c r="I9" s="45" t="s">
        <v>79</v>
      </c>
      <c r="J9" s="45" t="s">
        <v>79</v>
      </c>
      <c r="K9" s="45" t="s">
        <v>79</v>
      </c>
      <c r="L9" s="45" t="s">
        <v>79</v>
      </c>
    </row>
    <row r="10" spans="2:12" ht="16.5" customHeight="1">
      <c r="B10" s="45">
        <v>4</v>
      </c>
      <c r="C10" s="46" t="s">
        <v>82</v>
      </c>
      <c r="D10" s="45">
        <v>20</v>
      </c>
      <c r="E10" s="45">
        <v>12</v>
      </c>
      <c r="F10" s="45">
        <v>120</v>
      </c>
      <c r="G10" s="45">
        <v>120</v>
      </c>
      <c r="H10" s="45">
        <v>100</v>
      </c>
      <c r="I10" s="45" t="s">
        <v>79</v>
      </c>
      <c r="J10" s="45" t="s">
        <v>79</v>
      </c>
      <c r="K10" s="45" t="s">
        <v>79</v>
      </c>
      <c r="L10" s="45" t="s">
        <v>79</v>
      </c>
    </row>
    <row r="11" spans="2:12" ht="16.5" customHeight="1">
      <c r="B11" s="45">
        <v>5</v>
      </c>
      <c r="C11" s="46" t="s">
        <v>83</v>
      </c>
      <c r="D11" s="45">
        <v>188</v>
      </c>
      <c r="E11" s="45">
        <v>113</v>
      </c>
      <c r="F11" s="45">
        <v>1128</v>
      </c>
      <c r="G11" s="45">
        <v>1128</v>
      </c>
      <c r="H11" s="45">
        <v>100</v>
      </c>
      <c r="I11" s="45" t="s">
        <v>79</v>
      </c>
      <c r="J11" s="45" t="s">
        <v>79</v>
      </c>
      <c r="K11" s="45" t="s">
        <v>79</v>
      </c>
      <c r="L11" s="45" t="s">
        <v>79</v>
      </c>
    </row>
    <row r="12" spans="2:12" ht="16.5" customHeight="1">
      <c r="B12" s="45">
        <v>6</v>
      </c>
      <c r="C12" s="46" t="s">
        <v>84</v>
      </c>
      <c r="D12" s="45">
        <v>320</v>
      </c>
      <c r="E12" s="45">
        <v>192</v>
      </c>
      <c r="F12" s="45">
        <v>1920</v>
      </c>
      <c r="G12" s="45">
        <v>1920</v>
      </c>
      <c r="H12" s="45">
        <v>100</v>
      </c>
      <c r="I12" s="45" t="s">
        <v>79</v>
      </c>
      <c r="J12" s="45" t="s">
        <v>79</v>
      </c>
      <c r="K12" s="45" t="s">
        <v>79</v>
      </c>
      <c r="L12" s="45" t="s">
        <v>79</v>
      </c>
    </row>
    <row r="13" spans="2:12" ht="16.5" customHeight="1">
      <c r="B13" s="45">
        <v>7</v>
      </c>
      <c r="C13" s="46" t="s">
        <v>85</v>
      </c>
      <c r="D13" s="45">
        <v>185</v>
      </c>
      <c r="E13" s="45">
        <v>111</v>
      </c>
      <c r="F13" s="45">
        <v>1110</v>
      </c>
      <c r="G13" s="45">
        <v>1200</v>
      </c>
      <c r="H13" s="45">
        <v>108</v>
      </c>
      <c r="I13" s="45" t="s">
        <v>79</v>
      </c>
      <c r="J13" s="45" t="s">
        <v>79</v>
      </c>
      <c r="K13" s="45">
        <v>90</v>
      </c>
      <c r="L13" s="45">
        <v>8</v>
      </c>
    </row>
    <row r="14" spans="2:12" ht="16.5" customHeight="1">
      <c r="B14" s="45">
        <v>8</v>
      </c>
      <c r="C14" s="46" t="s">
        <v>86</v>
      </c>
      <c r="D14" s="45">
        <v>20</v>
      </c>
      <c r="E14" s="45">
        <v>12</v>
      </c>
      <c r="F14" s="45">
        <v>120</v>
      </c>
      <c r="G14" s="45">
        <v>120</v>
      </c>
      <c r="H14" s="45">
        <v>100</v>
      </c>
      <c r="I14" s="45" t="s">
        <v>79</v>
      </c>
      <c r="J14" s="45" t="s">
        <v>79</v>
      </c>
      <c r="K14" s="45" t="s">
        <v>79</v>
      </c>
      <c r="L14" s="45" t="s">
        <v>79</v>
      </c>
    </row>
    <row r="15" spans="2:12" ht="16.5" customHeight="1">
      <c r="B15" s="45">
        <v>9</v>
      </c>
      <c r="C15" s="46" t="s">
        <v>87</v>
      </c>
      <c r="D15" s="45">
        <v>200</v>
      </c>
      <c r="E15" s="45">
        <v>120</v>
      </c>
      <c r="F15" s="45">
        <v>1200</v>
      </c>
      <c r="G15" s="45">
        <v>1200</v>
      </c>
      <c r="H15" s="45">
        <v>100</v>
      </c>
      <c r="I15" s="45" t="s">
        <v>79</v>
      </c>
      <c r="J15" s="45" t="s">
        <v>79</v>
      </c>
      <c r="K15" s="45" t="s">
        <v>79</v>
      </c>
      <c r="L15" s="45" t="s">
        <v>79</v>
      </c>
    </row>
    <row r="16" spans="2:12" ht="16.5" customHeight="1">
      <c r="B16" s="45">
        <v>10</v>
      </c>
      <c r="C16" s="46" t="s">
        <v>88</v>
      </c>
      <c r="D16" s="45">
        <v>78</v>
      </c>
      <c r="E16" s="45">
        <v>46.8</v>
      </c>
      <c r="F16" s="45">
        <v>468</v>
      </c>
      <c r="G16" s="45">
        <v>468</v>
      </c>
      <c r="H16" s="45">
        <v>100</v>
      </c>
      <c r="I16" s="45" t="s">
        <v>79</v>
      </c>
      <c r="J16" s="45" t="s">
        <v>79</v>
      </c>
      <c r="K16" s="45" t="s">
        <v>79</v>
      </c>
      <c r="L16" s="45" t="s">
        <v>79</v>
      </c>
    </row>
    <row r="17" spans="2:12" ht="16.5" customHeight="1">
      <c r="B17" s="45">
        <v>11</v>
      </c>
      <c r="C17" s="46" t="s">
        <v>89</v>
      </c>
      <c r="D17" s="45">
        <v>53</v>
      </c>
      <c r="E17" s="45">
        <v>31.8</v>
      </c>
      <c r="F17" s="45">
        <v>318</v>
      </c>
      <c r="G17" s="45">
        <v>318</v>
      </c>
      <c r="H17" s="45">
        <v>100</v>
      </c>
      <c r="I17" s="45" t="s">
        <v>79</v>
      </c>
      <c r="J17" s="45" t="s">
        <v>79</v>
      </c>
      <c r="K17" s="45" t="s">
        <v>79</v>
      </c>
      <c r="L17" s="45" t="s">
        <v>79</v>
      </c>
    </row>
    <row r="18" spans="2:12" ht="16.5" customHeight="1">
      <c r="B18" s="45">
        <v>12</v>
      </c>
      <c r="C18" s="46" t="s">
        <v>90</v>
      </c>
      <c r="D18" s="45">
        <v>77</v>
      </c>
      <c r="E18" s="45">
        <v>46.2</v>
      </c>
      <c r="F18" s="45">
        <v>462</v>
      </c>
      <c r="G18" s="45">
        <v>300</v>
      </c>
      <c r="H18" s="45">
        <v>65</v>
      </c>
      <c r="I18" s="45">
        <v>162</v>
      </c>
      <c r="J18" s="45">
        <v>35</v>
      </c>
      <c r="K18" s="45" t="s">
        <v>79</v>
      </c>
      <c r="L18" s="45" t="s">
        <v>79</v>
      </c>
    </row>
    <row r="19" spans="2:12" ht="16.5" customHeight="1">
      <c r="B19" s="45">
        <v>13</v>
      </c>
      <c r="C19" s="46" t="s">
        <v>91</v>
      </c>
      <c r="D19" s="45">
        <v>300</v>
      </c>
      <c r="E19" s="45">
        <v>180</v>
      </c>
      <c r="F19" s="45">
        <v>1800</v>
      </c>
      <c r="G19" s="45">
        <v>1700</v>
      </c>
      <c r="H19" s="45">
        <v>95</v>
      </c>
      <c r="I19" s="45">
        <v>100</v>
      </c>
      <c r="J19" s="45">
        <v>5</v>
      </c>
      <c r="K19" s="45" t="s">
        <v>79</v>
      </c>
      <c r="L19" s="45" t="s">
        <v>79</v>
      </c>
    </row>
    <row r="20" spans="2:12" ht="16.5" customHeight="1">
      <c r="B20" s="45">
        <v>14</v>
      </c>
      <c r="C20" s="46" t="s">
        <v>92</v>
      </c>
      <c r="D20" s="45">
        <v>60</v>
      </c>
      <c r="E20" s="45">
        <v>36</v>
      </c>
      <c r="F20" s="45">
        <v>360</v>
      </c>
      <c r="G20" s="45">
        <v>360</v>
      </c>
      <c r="H20" s="45">
        <v>100</v>
      </c>
      <c r="I20" s="45" t="s">
        <v>79</v>
      </c>
      <c r="J20" s="45" t="s">
        <v>79</v>
      </c>
      <c r="K20" s="45" t="s">
        <v>79</v>
      </c>
      <c r="L20" s="45" t="s">
        <v>79</v>
      </c>
    </row>
    <row r="21" spans="2:12" ht="16.5" customHeight="1">
      <c r="B21" s="45">
        <v>15</v>
      </c>
      <c r="C21" s="46" t="s">
        <v>93</v>
      </c>
      <c r="D21" s="45">
        <v>11.8</v>
      </c>
      <c r="E21" s="45">
        <v>7.08</v>
      </c>
      <c r="F21" s="45">
        <v>70.8</v>
      </c>
      <c r="G21" s="45">
        <v>64</v>
      </c>
      <c r="H21" s="45">
        <v>90</v>
      </c>
      <c r="I21" s="45">
        <v>6.8</v>
      </c>
      <c r="J21" s="45">
        <v>10</v>
      </c>
      <c r="K21" s="45" t="s">
        <v>79</v>
      </c>
      <c r="L21" s="45" t="s">
        <v>79</v>
      </c>
    </row>
    <row r="22" spans="2:12" ht="16.5" customHeight="1">
      <c r="B22" s="45">
        <v>16</v>
      </c>
      <c r="C22" s="46" t="s">
        <v>94</v>
      </c>
      <c r="D22" s="45">
        <v>10</v>
      </c>
      <c r="E22" s="45">
        <v>6</v>
      </c>
      <c r="F22" s="45">
        <v>60</v>
      </c>
      <c r="G22" s="45">
        <v>60</v>
      </c>
      <c r="H22" s="45">
        <v>100</v>
      </c>
      <c r="I22" s="45" t="s">
        <v>79</v>
      </c>
      <c r="J22" s="45" t="s">
        <v>79</v>
      </c>
      <c r="K22" s="45" t="s">
        <v>79</v>
      </c>
      <c r="L22" s="45" t="s">
        <v>79</v>
      </c>
    </row>
    <row r="23" spans="2:12" ht="16.5" customHeight="1">
      <c r="B23" s="45">
        <v>17</v>
      </c>
      <c r="C23" s="46" t="s">
        <v>95</v>
      </c>
      <c r="D23" s="45">
        <v>35</v>
      </c>
      <c r="E23" s="45">
        <v>21</v>
      </c>
      <c r="F23" s="45">
        <v>210</v>
      </c>
      <c r="G23" s="45">
        <v>210</v>
      </c>
      <c r="H23" s="45">
        <v>100</v>
      </c>
      <c r="I23" s="45" t="s">
        <v>79</v>
      </c>
      <c r="J23" s="45" t="s">
        <v>79</v>
      </c>
      <c r="K23" s="45"/>
      <c r="L23" s="45"/>
    </row>
    <row r="24" spans="2:12" ht="16.5" customHeight="1">
      <c r="B24" s="45">
        <v>18</v>
      </c>
      <c r="C24" s="46" t="s">
        <v>96</v>
      </c>
      <c r="D24" s="45">
        <v>18</v>
      </c>
      <c r="E24" s="45">
        <v>10.8</v>
      </c>
      <c r="F24" s="45">
        <v>108</v>
      </c>
      <c r="G24" s="45">
        <v>108</v>
      </c>
      <c r="H24" s="45">
        <v>100</v>
      </c>
      <c r="I24" s="45" t="s">
        <v>79</v>
      </c>
      <c r="J24" s="45" t="s">
        <v>79</v>
      </c>
      <c r="K24" s="45" t="s">
        <v>79</v>
      </c>
      <c r="L24" s="45" t="s">
        <v>79</v>
      </c>
    </row>
    <row r="25" spans="2:12" ht="16.5" customHeight="1">
      <c r="B25" s="45">
        <v>19</v>
      </c>
      <c r="C25" s="46" t="s">
        <v>97</v>
      </c>
      <c r="D25" s="45" t="s">
        <v>361</v>
      </c>
      <c r="E25" s="45">
        <v>24</v>
      </c>
      <c r="F25" s="45">
        <v>240</v>
      </c>
      <c r="G25" s="45">
        <v>240</v>
      </c>
      <c r="H25" s="45">
        <v>100</v>
      </c>
      <c r="I25" s="45" t="s">
        <v>79</v>
      </c>
      <c r="J25" s="45" t="s">
        <v>79</v>
      </c>
      <c r="K25" s="45" t="s">
        <v>79</v>
      </c>
      <c r="L25" s="45" t="s">
        <v>79</v>
      </c>
    </row>
    <row r="26" spans="2:12" ht="16.5" customHeight="1">
      <c r="B26" s="45">
        <v>20</v>
      </c>
      <c r="C26" s="46" t="s">
        <v>98</v>
      </c>
      <c r="D26" s="45">
        <v>45</v>
      </c>
      <c r="E26" s="45">
        <v>27</v>
      </c>
      <c r="F26" s="45">
        <v>270</v>
      </c>
      <c r="G26" s="45">
        <v>240</v>
      </c>
      <c r="H26" s="45">
        <v>100</v>
      </c>
      <c r="I26" s="45" t="s">
        <v>79</v>
      </c>
      <c r="J26" s="45" t="s">
        <v>79</v>
      </c>
      <c r="K26" s="45" t="s">
        <v>79</v>
      </c>
      <c r="L26" s="45" t="s">
        <v>79</v>
      </c>
    </row>
    <row r="27" spans="2:12" ht="16.5" customHeight="1">
      <c r="B27" s="45">
        <v>21</v>
      </c>
      <c r="C27" s="46" t="s">
        <v>99</v>
      </c>
      <c r="D27" s="45">
        <v>15</v>
      </c>
      <c r="E27" s="45">
        <v>9</v>
      </c>
      <c r="F27" s="45">
        <v>90</v>
      </c>
      <c r="G27" s="45">
        <v>40</v>
      </c>
      <c r="H27" s="45">
        <v>44</v>
      </c>
      <c r="I27" s="45">
        <v>50</v>
      </c>
      <c r="J27" s="45">
        <v>56</v>
      </c>
      <c r="K27" s="45" t="s">
        <v>79</v>
      </c>
      <c r="L27" s="45" t="s">
        <v>79</v>
      </c>
    </row>
    <row r="28" spans="2:12" ht="16.5" customHeight="1">
      <c r="B28" s="45">
        <v>22</v>
      </c>
      <c r="C28" s="46" t="s">
        <v>100</v>
      </c>
      <c r="D28" s="45">
        <v>0.4</v>
      </c>
      <c r="E28" s="45">
        <v>0.24</v>
      </c>
      <c r="F28" s="45">
        <v>2.4</v>
      </c>
      <c r="G28" s="45">
        <v>2.4</v>
      </c>
      <c r="H28" s="45">
        <v>100</v>
      </c>
      <c r="I28" s="45" t="s">
        <v>79</v>
      </c>
      <c r="J28" s="45" t="s">
        <v>79</v>
      </c>
      <c r="K28" s="45" t="s">
        <v>79</v>
      </c>
      <c r="L28" s="45" t="s">
        <v>79</v>
      </c>
    </row>
    <row r="29" spans="2:12" ht="16.5" customHeight="1">
      <c r="B29" s="45">
        <v>23</v>
      </c>
      <c r="C29" s="46" t="s">
        <v>101</v>
      </c>
      <c r="D29" s="45">
        <v>2</v>
      </c>
      <c r="E29" s="45">
        <v>1.2</v>
      </c>
      <c r="F29" s="45">
        <v>12</v>
      </c>
      <c r="G29" s="45">
        <v>12</v>
      </c>
      <c r="H29" s="45">
        <v>100</v>
      </c>
      <c r="I29" s="45" t="s">
        <v>79</v>
      </c>
      <c r="J29" s="45" t="s">
        <v>79</v>
      </c>
      <c r="K29" s="45" t="s">
        <v>79</v>
      </c>
      <c r="L29" s="45" t="s">
        <v>79</v>
      </c>
    </row>
    <row r="30" spans="2:12" ht="16.5" customHeight="1">
      <c r="B30" s="45">
        <v>24</v>
      </c>
      <c r="C30" s="46" t="s">
        <v>102</v>
      </c>
      <c r="D30" s="45">
        <v>7</v>
      </c>
      <c r="E30" s="45">
        <v>4.2</v>
      </c>
      <c r="F30" s="45">
        <v>42</v>
      </c>
      <c r="G30" s="45">
        <v>42</v>
      </c>
      <c r="H30" s="45">
        <v>100</v>
      </c>
      <c r="I30" s="45" t="s">
        <v>79</v>
      </c>
      <c r="J30" s="45" t="s">
        <v>79</v>
      </c>
      <c r="K30" s="45" t="s">
        <v>79</v>
      </c>
      <c r="L30" s="45" t="s">
        <v>79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3" sqref="A13"/>
    </sheetView>
  </sheetViews>
  <sheetFormatPr defaultColWidth="9.140625" defaultRowHeight="18.75"/>
  <cols>
    <col min="1" max="1" width="141.7109375" style="22" customWidth="1"/>
    <col min="2" max="16384" width="9.140625" style="22"/>
  </cols>
  <sheetData>
    <row r="1" spans="1:1">
      <c r="A1" s="21" t="s">
        <v>116</v>
      </c>
    </row>
    <row r="2" spans="1:1" s="26" customFormat="1" ht="33">
      <c r="A2" s="25" t="s">
        <v>117</v>
      </c>
    </row>
    <row r="3" spans="1:1" s="26" customFormat="1" ht="33">
      <c r="A3" s="25" t="s">
        <v>118</v>
      </c>
    </row>
    <row r="4" spans="1:1" s="26" customFormat="1" ht="33">
      <c r="A4" s="25" t="s">
        <v>119</v>
      </c>
    </row>
    <row r="5" spans="1:1" s="26" customFormat="1" ht="33">
      <c r="A5" s="25" t="s">
        <v>120</v>
      </c>
    </row>
    <row r="6" spans="1:1" s="26" customFormat="1" ht="33">
      <c r="A6" s="25" t="s">
        <v>121</v>
      </c>
    </row>
    <row r="7" spans="1:1" s="26" customFormat="1" ht="33">
      <c r="A7" s="25" t="s">
        <v>122</v>
      </c>
    </row>
    <row r="8" spans="1:1" s="26" customFormat="1" ht="16.5">
      <c r="A8" s="27" t="s">
        <v>123</v>
      </c>
    </row>
    <row r="9" spans="1:1" s="26" customFormat="1" ht="16.5">
      <c r="A9" s="27" t="s">
        <v>124</v>
      </c>
    </row>
    <row r="10" spans="1:1" s="26" customFormat="1" ht="33">
      <c r="A10" s="28" t="s">
        <v>384</v>
      </c>
    </row>
    <row r="11" spans="1:1">
      <c r="A11" s="24"/>
    </row>
    <row r="12" spans="1:1">
      <c r="A12" s="2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M20" sqref="M20"/>
    </sheetView>
  </sheetViews>
  <sheetFormatPr defaultColWidth="9.140625" defaultRowHeight="15"/>
  <cols>
    <col min="1" max="1" width="36.28515625" style="38" customWidth="1"/>
    <col min="2" max="6" width="9.140625" style="38"/>
    <col min="7" max="8" width="10.7109375" style="38" customWidth="1"/>
    <col min="9" max="9" width="9.5703125" style="38" customWidth="1"/>
    <col min="10" max="16384" width="9.140625" style="38"/>
  </cols>
  <sheetData>
    <row r="2" spans="1:10">
      <c r="A2" s="43" t="s">
        <v>179</v>
      </c>
    </row>
    <row r="3" spans="1:10" ht="15.75">
      <c r="A3" s="40"/>
      <c r="B3" s="40"/>
      <c r="C3" s="131" t="s">
        <v>178</v>
      </c>
      <c r="D3" s="131"/>
      <c r="E3" s="131" t="s">
        <v>165</v>
      </c>
      <c r="F3" s="131"/>
      <c r="G3" s="131" t="s">
        <v>166</v>
      </c>
      <c r="H3" s="131"/>
      <c r="I3" s="131" t="s">
        <v>167</v>
      </c>
      <c r="J3" s="131"/>
    </row>
    <row r="4" spans="1:10" ht="15.75">
      <c r="A4" s="40"/>
      <c r="B4" s="40"/>
      <c r="C4" s="41" t="s">
        <v>172</v>
      </c>
      <c r="D4" s="41" t="s">
        <v>173</v>
      </c>
      <c r="E4" s="41" t="s">
        <v>172</v>
      </c>
      <c r="F4" s="41" t="s">
        <v>173</v>
      </c>
      <c r="G4" s="41" t="s">
        <v>172</v>
      </c>
      <c r="H4" s="41" t="s">
        <v>173</v>
      </c>
      <c r="I4" s="41" t="s">
        <v>172</v>
      </c>
      <c r="J4" s="41" t="s">
        <v>173</v>
      </c>
    </row>
    <row r="5" spans="1:10" ht="15.75">
      <c r="A5" s="40" t="s">
        <v>168</v>
      </c>
      <c r="B5" s="40" t="s">
        <v>171</v>
      </c>
      <c r="C5" s="40">
        <f>77*20/100</f>
        <v>15.4</v>
      </c>
      <c r="D5" s="40">
        <f>77*25/100</f>
        <v>19.25</v>
      </c>
      <c r="E5" s="40">
        <f>79*20/100</f>
        <v>15.8</v>
      </c>
      <c r="F5" s="40">
        <f>79*25/100</f>
        <v>19.75</v>
      </c>
      <c r="G5" s="40">
        <f>335*20/100</f>
        <v>67</v>
      </c>
      <c r="H5" s="40">
        <f>335*25/100</f>
        <v>83.75</v>
      </c>
      <c r="I5" s="40">
        <f>2350*20/100</f>
        <v>470</v>
      </c>
      <c r="J5" s="40">
        <f>2350*25/100</f>
        <v>587.5</v>
      </c>
    </row>
    <row r="6" spans="1:10" ht="15.75">
      <c r="A6" s="40" t="s">
        <v>169</v>
      </c>
      <c r="B6" s="40" t="s">
        <v>174</v>
      </c>
      <c r="C6" s="40">
        <f>77*30/100</f>
        <v>23.1</v>
      </c>
      <c r="D6" s="40">
        <f>77*35/100</f>
        <v>26.95</v>
      </c>
      <c r="E6" s="40">
        <f>79*30/100</f>
        <v>23.7</v>
      </c>
      <c r="F6" s="40">
        <f>79*35/100</f>
        <v>27.65</v>
      </c>
      <c r="G6" s="40">
        <f>335*30/100</f>
        <v>100.5</v>
      </c>
      <c r="H6" s="40">
        <f>335*35/100</f>
        <v>117.25</v>
      </c>
      <c r="I6" s="40">
        <f>2350*30/100</f>
        <v>705</v>
      </c>
      <c r="J6" s="40">
        <f>2350*35/100</f>
        <v>822.5</v>
      </c>
    </row>
    <row r="7" spans="1:10" ht="15.75">
      <c r="A7" s="40" t="s">
        <v>170</v>
      </c>
      <c r="B7" s="40" t="s">
        <v>175</v>
      </c>
      <c r="C7" s="40">
        <f>77*10/100</f>
        <v>7.7</v>
      </c>
      <c r="D7" s="40">
        <f>77*15/100</f>
        <v>11.55</v>
      </c>
      <c r="E7" s="40">
        <f>79*10/100</f>
        <v>7.9</v>
      </c>
      <c r="F7" s="40">
        <f>79*15/100</f>
        <v>11.85</v>
      </c>
      <c r="G7" s="40">
        <f>335*10/100</f>
        <v>33.5</v>
      </c>
      <c r="H7" s="40">
        <f>335*15/100</f>
        <v>50.25</v>
      </c>
      <c r="I7" s="40">
        <f>2350*10/100</f>
        <v>235</v>
      </c>
      <c r="J7" s="40">
        <f>2350*15/100</f>
        <v>352.5</v>
      </c>
    </row>
    <row r="8" spans="1:10" ht="15.75">
      <c r="A8" s="40" t="s">
        <v>176</v>
      </c>
      <c r="B8" s="40" t="s">
        <v>177</v>
      </c>
      <c r="C8" s="40">
        <f>SUM(C5:C7)</f>
        <v>46.2</v>
      </c>
      <c r="D8" s="40">
        <f t="shared" ref="D8:J8" si="0">SUM(D5:D7)</f>
        <v>57.75</v>
      </c>
      <c r="E8" s="40">
        <f t="shared" si="0"/>
        <v>47.4</v>
      </c>
      <c r="F8" s="40">
        <f t="shared" si="0"/>
        <v>59.25</v>
      </c>
      <c r="G8" s="40">
        <f t="shared" si="0"/>
        <v>201</v>
      </c>
      <c r="H8" s="40">
        <f t="shared" si="0"/>
        <v>251.25</v>
      </c>
      <c r="I8" s="40">
        <f t="shared" si="0"/>
        <v>1410</v>
      </c>
      <c r="J8" s="40">
        <f t="shared" si="0"/>
        <v>1762.5</v>
      </c>
    </row>
    <row r="9" spans="1:10">
      <c r="C9" s="39"/>
    </row>
    <row r="10" spans="1:10">
      <c r="A10" s="38" t="s">
        <v>180</v>
      </c>
    </row>
    <row r="11" spans="1:10" ht="15.75">
      <c r="A11" s="40"/>
      <c r="B11" s="40"/>
      <c r="C11" s="131" t="s">
        <v>178</v>
      </c>
      <c r="D11" s="131"/>
      <c r="E11" s="131" t="s">
        <v>165</v>
      </c>
      <c r="F11" s="131"/>
      <c r="G11" s="131" t="s">
        <v>166</v>
      </c>
      <c r="H11" s="131"/>
      <c r="I11" s="131" t="s">
        <v>167</v>
      </c>
      <c r="J11" s="131"/>
    </row>
    <row r="12" spans="1:10" ht="15.75">
      <c r="A12" s="40"/>
      <c r="B12" s="40"/>
      <c r="C12" s="42" t="s">
        <v>172</v>
      </c>
      <c r="D12" s="42" t="s">
        <v>173</v>
      </c>
      <c r="E12" s="42" t="s">
        <v>172</v>
      </c>
      <c r="F12" s="42" t="s">
        <v>173</v>
      </c>
      <c r="G12" s="42" t="s">
        <v>172</v>
      </c>
      <c r="H12" s="42" t="s">
        <v>173</v>
      </c>
      <c r="I12" s="42" t="s">
        <v>172</v>
      </c>
      <c r="J12" s="42" t="s">
        <v>173</v>
      </c>
    </row>
    <row r="13" spans="1:10" ht="15.75">
      <c r="A13" s="40" t="s">
        <v>168</v>
      </c>
      <c r="B13" s="40" t="s">
        <v>171</v>
      </c>
      <c r="C13" s="40">
        <f>90*20/100</f>
        <v>18</v>
      </c>
      <c r="D13" s="40">
        <f>90*25/100</f>
        <v>22.5</v>
      </c>
      <c r="E13" s="40">
        <f>92*20/100</f>
        <v>18.399999999999999</v>
      </c>
      <c r="F13" s="40">
        <f>92*25/100</f>
        <v>23</v>
      </c>
      <c r="G13" s="40">
        <f>383*20/100</f>
        <v>76.599999999999994</v>
      </c>
      <c r="H13" s="40">
        <f>383*25/100</f>
        <v>95.75</v>
      </c>
      <c r="I13" s="40">
        <f>2720*20/100</f>
        <v>544</v>
      </c>
      <c r="J13" s="40">
        <f>2350*25/100</f>
        <v>587.5</v>
      </c>
    </row>
    <row r="14" spans="1:10" ht="15.75">
      <c r="A14" s="40" t="s">
        <v>169</v>
      </c>
      <c r="B14" s="40" t="s">
        <v>174</v>
      </c>
      <c r="C14" s="40">
        <f>90*30/100</f>
        <v>27</v>
      </c>
      <c r="D14" s="40">
        <f>90*35/100</f>
        <v>31.5</v>
      </c>
      <c r="E14" s="40">
        <f>92*30/100</f>
        <v>27.6</v>
      </c>
      <c r="F14" s="40">
        <f>92*35/100</f>
        <v>32.200000000000003</v>
      </c>
      <c r="G14" s="40">
        <f>383*30/100</f>
        <v>114.9</v>
      </c>
      <c r="H14" s="40">
        <f>383*35/100</f>
        <v>134.05000000000001</v>
      </c>
      <c r="I14" s="40">
        <f>2720*30/100</f>
        <v>816</v>
      </c>
      <c r="J14" s="40">
        <f>2350*35/100</f>
        <v>822.5</v>
      </c>
    </row>
    <row r="15" spans="1:10" ht="15.75">
      <c r="A15" s="40" t="s">
        <v>170</v>
      </c>
      <c r="B15" s="40" t="s">
        <v>175</v>
      </c>
      <c r="C15" s="40">
        <f>90*10/100</f>
        <v>9</v>
      </c>
      <c r="D15" s="40">
        <f>90*15/100</f>
        <v>13.5</v>
      </c>
      <c r="E15" s="40">
        <f>92*10/100</f>
        <v>9.1999999999999993</v>
      </c>
      <c r="F15" s="40">
        <f>92*15/100</f>
        <v>13.8</v>
      </c>
      <c r="G15" s="40">
        <f>383*10/100</f>
        <v>38.299999999999997</v>
      </c>
      <c r="H15" s="40">
        <f>383*15/100</f>
        <v>57.45</v>
      </c>
      <c r="I15" s="40">
        <f>2720*10/100</f>
        <v>272</v>
      </c>
      <c r="J15" s="40">
        <f>2720*15/100</f>
        <v>408</v>
      </c>
    </row>
    <row r="16" spans="1:10" ht="15.75">
      <c r="A16" s="40" t="s">
        <v>176</v>
      </c>
      <c r="B16" s="40" t="s">
        <v>177</v>
      </c>
      <c r="C16" s="40">
        <f>SUM(C13:C15)</f>
        <v>54</v>
      </c>
      <c r="D16" s="40">
        <f t="shared" ref="D16:J16" si="1">SUM(D13:D15)</f>
        <v>67.5</v>
      </c>
      <c r="E16" s="40">
        <f t="shared" si="1"/>
        <v>55.2</v>
      </c>
      <c r="F16" s="40">
        <f t="shared" si="1"/>
        <v>69</v>
      </c>
      <c r="G16" s="40">
        <f t="shared" si="1"/>
        <v>229.8</v>
      </c>
      <c r="H16" s="40">
        <f t="shared" si="1"/>
        <v>287.25</v>
      </c>
      <c r="I16" s="40">
        <f t="shared" si="1"/>
        <v>1632</v>
      </c>
      <c r="J16" s="40">
        <f t="shared" si="1"/>
        <v>1818</v>
      </c>
    </row>
    <row r="17" spans="1:10">
      <c r="C17" s="38">
        <v>60.42</v>
      </c>
      <c r="E17" s="38">
        <v>63.65</v>
      </c>
      <c r="G17" s="38">
        <v>245.7</v>
      </c>
      <c r="I17" s="38">
        <v>1827.17</v>
      </c>
    </row>
    <row r="20" spans="1:10" ht="83.25" customHeight="1">
      <c r="A20" s="132" t="s">
        <v>181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ht="15.75">
      <c r="A21" s="133"/>
      <c r="B21" s="134"/>
      <c r="C21" s="131" t="s">
        <v>178</v>
      </c>
      <c r="D21" s="131"/>
      <c r="E21" s="131" t="s">
        <v>165</v>
      </c>
      <c r="F21" s="131"/>
      <c r="G21" s="131" t="s">
        <v>166</v>
      </c>
      <c r="H21" s="131"/>
      <c r="I21" s="131" t="s">
        <v>167</v>
      </c>
      <c r="J21" s="131"/>
    </row>
    <row r="22" spans="1:10" ht="15.75">
      <c r="A22" s="131"/>
      <c r="B22" s="131"/>
      <c r="C22" s="42" t="s">
        <v>172</v>
      </c>
      <c r="D22" s="42" t="s">
        <v>173</v>
      </c>
      <c r="E22" s="42" t="s">
        <v>172</v>
      </c>
      <c r="F22" s="42" t="s">
        <v>173</v>
      </c>
      <c r="G22" s="42" t="s">
        <v>172</v>
      </c>
      <c r="H22" s="42" t="s">
        <v>173</v>
      </c>
      <c r="I22" s="42" t="s">
        <v>172</v>
      </c>
      <c r="J22" s="42" t="s">
        <v>173</v>
      </c>
    </row>
    <row r="23" spans="1:10" ht="45" customHeight="1">
      <c r="A23" s="136" t="s">
        <v>183</v>
      </c>
      <c r="B23" s="136"/>
      <c r="C23" s="44">
        <v>46.2</v>
      </c>
      <c r="D23" s="44">
        <v>57.75</v>
      </c>
      <c r="E23" s="44">
        <v>47.4</v>
      </c>
      <c r="F23" s="44">
        <v>59.25</v>
      </c>
      <c r="G23" s="44">
        <v>201</v>
      </c>
      <c r="H23" s="44">
        <v>251.25</v>
      </c>
      <c r="I23" s="44">
        <v>1410</v>
      </c>
      <c r="J23" s="44">
        <v>1762.5</v>
      </c>
    </row>
    <row r="24" spans="1:10" ht="45" customHeight="1">
      <c r="A24" s="136" t="s">
        <v>184</v>
      </c>
      <c r="B24" s="136"/>
      <c r="C24" s="44">
        <v>54</v>
      </c>
      <c r="D24" s="44">
        <v>67.5</v>
      </c>
      <c r="E24" s="44">
        <v>55.2</v>
      </c>
      <c r="F24" s="44">
        <v>69</v>
      </c>
      <c r="G24" s="44">
        <v>229.8</v>
      </c>
      <c r="H24" s="44">
        <v>287.25</v>
      </c>
      <c r="I24" s="44">
        <v>1632</v>
      </c>
      <c r="J24" s="44">
        <v>1818</v>
      </c>
    </row>
    <row r="25" spans="1:10" ht="45" customHeight="1">
      <c r="A25" s="136" t="s">
        <v>182</v>
      </c>
      <c r="B25" s="136"/>
      <c r="C25" s="135">
        <v>60.42</v>
      </c>
      <c r="D25" s="135"/>
      <c r="E25" s="135">
        <v>63.65</v>
      </c>
      <c r="F25" s="135"/>
      <c r="G25" s="135">
        <v>245.7</v>
      </c>
      <c r="H25" s="135"/>
      <c r="I25" s="135">
        <v>1827.17</v>
      </c>
      <c r="J25" s="135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на выход</vt:lpstr>
      <vt:lpstr>сводки БЖУ</vt:lpstr>
      <vt:lpstr>сводки по продуктам</vt:lpstr>
      <vt:lpstr>библиография</vt:lpstr>
      <vt:lpstr>Лист1</vt:lpstr>
      <vt:lpstr>титул!Область_печати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2022-09-02T08:14:28Z</cp:lastPrinted>
  <dcterms:created xsi:type="dcterms:W3CDTF">2020-10-25T16:40:18Z</dcterms:created>
  <dcterms:modified xsi:type="dcterms:W3CDTF">2022-09-02T08:15:03Z</dcterms:modified>
</cp:coreProperties>
</file>