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8070"/>
  </bookViews>
  <sheets>
    <sheet name="на выход" sheetId="1" r:id="rId1"/>
    <sheet name="сводки БЖУ" sheetId="2" r:id="rId2"/>
    <sheet name="среднесуточный набор" sheetId="11" r:id="rId3"/>
    <sheet name="библиография" sheetId="7" r:id="rId4"/>
    <sheet name="Лист1" sheetId="8" state="hidden" r:id="rId5"/>
  </sheets>
  <definedNames>
    <definedName name="_xlnm.Print_Area" localSheetId="4">Лист1!$A$1:$J$9</definedName>
    <definedName name="_xlnm.Print_Area" localSheetId="0">'на выход'!$B$1:$P$375</definedName>
    <definedName name="_xlnm.Print_Area" localSheetId="2">'среднесуточный набор'!$A$1:$L$35</definedName>
  </definedNames>
  <calcPr calcId="162913"/>
</workbook>
</file>

<file path=xl/calcChain.xml><?xml version="1.0" encoding="utf-8"?>
<calcChain xmlns="http://schemas.openxmlformats.org/spreadsheetml/2006/main">
  <c r="J7" i="8"/>
  <c r="I7"/>
  <c r="J6"/>
  <c r="I6"/>
  <c r="J5"/>
  <c r="I5"/>
  <c r="H7"/>
  <c r="G7"/>
  <c r="H6"/>
  <c r="G6"/>
  <c r="H5"/>
  <c r="G5"/>
  <c r="F7"/>
  <c r="E7"/>
  <c r="F6"/>
  <c r="E6"/>
  <c r="F5"/>
  <c r="E5"/>
  <c r="D7"/>
  <c r="C7"/>
  <c r="D6"/>
  <c r="C6"/>
  <c r="D5"/>
  <c r="C5"/>
  <c r="J15" l="1"/>
  <c r="I15"/>
  <c r="I14"/>
  <c r="I13"/>
  <c r="H15"/>
  <c r="H14"/>
  <c r="H13"/>
  <c r="G15"/>
  <c r="G14"/>
  <c r="G13"/>
  <c r="F15"/>
  <c r="F14"/>
  <c r="F13"/>
  <c r="E15"/>
  <c r="E14"/>
  <c r="E13"/>
  <c r="D15"/>
  <c r="C15"/>
  <c r="D14"/>
  <c r="C14"/>
  <c r="D13"/>
  <c r="C13"/>
  <c r="J14"/>
  <c r="J13"/>
  <c r="F16" l="1"/>
  <c r="I16"/>
  <c r="G16"/>
  <c r="H16"/>
  <c r="J16"/>
  <c r="C16"/>
  <c r="E16"/>
  <c r="D16"/>
  <c r="J8" l="1"/>
  <c r="I8"/>
  <c r="H8"/>
  <c r="F8"/>
  <c r="E8"/>
  <c r="D8"/>
  <c r="C8"/>
  <c r="G8" l="1"/>
</calcChain>
</file>

<file path=xl/sharedStrings.xml><?xml version="1.0" encoding="utf-8"?>
<sst xmlns="http://schemas.openxmlformats.org/spreadsheetml/2006/main" count="932" uniqueCount="371">
  <si>
    <t>№ рец.</t>
  </si>
  <si>
    <t>Наименование блюда</t>
  </si>
  <si>
    <t>Масса порции, г</t>
  </si>
  <si>
    <t>Пищевые вещества, (г)</t>
  </si>
  <si>
    <t>Энергетическая ценность, (ккал)</t>
  </si>
  <si>
    <t>Витамины, (мг)</t>
  </si>
  <si>
    <t>Минеральные вещества, (мг)</t>
  </si>
  <si>
    <t>Б</t>
  </si>
  <si>
    <t>Ж</t>
  </si>
  <si>
    <t>У</t>
  </si>
  <si>
    <t>С</t>
  </si>
  <si>
    <t>А</t>
  </si>
  <si>
    <t>Е</t>
  </si>
  <si>
    <t>Ca</t>
  </si>
  <si>
    <t>P</t>
  </si>
  <si>
    <t>Mg</t>
  </si>
  <si>
    <t>Fe</t>
  </si>
  <si>
    <t>Завтрак</t>
  </si>
  <si>
    <t>Итого</t>
  </si>
  <si>
    <t>Обед</t>
  </si>
  <si>
    <t>Полдник</t>
  </si>
  <si>
    <t>Итого за 1 день</t>
  </si>
  <si>
    <t>Итого за 2 день</t>
  </si>
  <si>
    <t>Итого за 3 день</t>
  </si>
  <si>
    <t>Итого за 4 день</t>
  </si>
  <si>
    <t>Итого за 5 день</t>
  </si>
  <si>
    <t>Итого за 6 день</t>
  </si>
  <si>
    <t>Итого за 7 день</t>
  </si>
  <si>
    <t>Итого за 8 день</t>
  </si>
  <si>
    <t>Итого за 9 день</t>
  </si>
  <si>
    <t>Итого за 10 день</t>
  </si>
  <si>
    <t>День недели</t>
  </si>
  <si>
    <t>Энергетическая ценность на 10 дней, (ккал)</t>
  </si>
  <si>
    <r>
      <t>В</t>
    </r>
    <r>
      <rPr>
        <vertAlign val="subscript"/>
        <sz val="12"/>
        <color theme="1"/>
        <rFont val="Times New Roman"/>
        <family val="1"/>
        <charset val="204"/>
      </rPr>
      <t>1</t>
    </r>
  </si>
  <si>
    <t>Всего за 10 дней</t>
  </si>
  <si>
    <t>Сводная таблица о потреблении  пищевых веществ и энергии обучающихся образовательных учреждений за 10 дней</t>
  </si>
  <si>
    <t xml:space="preserve">Энергетическая ценность </t>
  </si>
  <si>
    <t xml:space="preserve"> Ккал</t>
  </si>
  <si>
    <t>Нормы физиологических потребностей в энергии и пищевых веществах для детей 7-11 лет, (СанПиН 2.4.5.2409-08)</t>
  </si>
  <si>
    <t>46-54,5</t>
  </si>
  <si>
    <t>47-55</t>
  </si>
  <si>
    <t>201-235</t>
  </si>
  <si>
    <t>1410-1645</t>
  </si>
  <si>
    <t>Итого за весь период</t>
  </si>
  <si>
    <t>Среднее значение за период</t>
  </si>
  <si>
    <t>Среднесуточный набор пищевых продуктов за 10 дней</t>
  </si>
  <si>
    <t>№п/п</t>
  </si>
  <si>
    <t>Наименование продуктов</t>
  </si>
  <si>
    <t>Среднесуточные нормы</t>
  </si>
  <si>
    <t>Норма за 10 дней</t>
  </si>
  <si>
    <t>%</t>
  </si>
  <si>
    <t>Мука пшеничная</t>
  </si>
  <si>
    <t>Крупы, бобовые</t>
  </si>
  <si>
    <t>Макаронные изделия</t>
  </si>
  <si>
    <t>Картофель</t>
  </si>
  <si>
    <t>Фрукты (плоды) свежие</t>
  </si>
  <si>
    <t xml:space="preserve">Соки плодоовощные, напитки витаминизированные </t>
  </si>
  <si>
    <t xml:space="preserve">Молоко </t>
  </si>
  <si>
    <t>Творог 9%</t>
  </si>
  <si>
    <t>Сыр</t>
  </si>
  <si>
    <t>Сметана 15%</t>
  </si>
  <si>
    <t>Масло сливочное</t>
  </si>
  <si>
    <t>Масло растительное</t>
  </si>
  <si>
    <t>Яйцо</t>
  </si>
  <si>
    <t>1шт. (40)</t>
  </si>
  <si>
    <t>Сахар</t>
  </si>
  <si>
    <t>Кондитерские изделия</t>
  </si>
  <si>
    <t>Чай</t>
  </si>
  <si>
    <t>Дрожжи хлебопекарные</t>
  </si>
  <si>
    <t>Соль</t>
  </si>
  <si>
    <t>Получено фактически</t>
  </si>
  <si>
    <t>Библиография</t>
  </si>
  <si>
    <t>1.Сборник рецептур блюд и кулинарных изделий: Для предприятий общественного питания /  Авт.-сост.: А. И. Здобнов, В. А. Цыганенко, М. И. Пересичный. – К. : Арий, М.: Лада, 2008. – 688 с.</t>
  </si>
  <si>
    <t>2. Сборник рецептур блюд и типовых меню для организации питания детей школьного возраста / ред. совет: ФБУН «Новосибирский НИИ гигиены» Роспотребнадзора (И.И. Новикова и др.) и др., 2021. – 289 с.</t>
  </si>
  <si>
    <t>3. Сборник рецептур блюд и типовых меню для организации питания обучающихся 1-4 классов общеобразовательных организаций / ред. совет: ФБУН «Новосибирский НИИ гигиены» Роспотребнадзора (И.И. Новикова и др.) и др., 2021. – 192 с.</t>
  </si>
  <si>
    <t>4.Сборник технических нормативов – Сборник рецептур на продукцию для обучающихся во всех образовательных учреждениях / Под ред. М.П. Могильного и В.А. Тутельяна. – М.: ДеЛи плюс, 2017. – 544 с.</t>
  </si>
  <si>
    <t>5.Сборник технических нормативов – Сборник рецептур на продукцию для питания детей в дошкольных образовательных организациях / Под ред. М.П. Могильного и  В.А.Тутельяна.- М.: ДеЛи  плюс , 2015 .-640 с.</t>
  </si>
  <si>
    <t>6. Справочник «Химический состав российских пищевых продуктов»/ Под ред. И. М. Скурихина, В. А. Тутельяна. – М. : ДеЛи принт, 2002. – 236 с.</t>
  </si>
  <si>
    <t xml:space="preserve">жиры </t>
  </si>
  <si>
    <t>углеводы</t>
  </si>
  <si>
    <t>калорийность</t>
  </si>
  <si>
    <t>завтрак</t>
  </si>
  <si>
    <t>обед</t>
  </si>
  <si>
    <t>полдник</t>
  </si>
  <si>
    <t>20-25%</t>
  </si>
  <si>
    <t>мин</t>
  </si>
  <si>
    <t>макс</t>
  </si>
  <si>
    <t>30-35 %</t>
  </si>
  <si>
    <t>10-15 %</t>
  </si>
  <si>
    <t>Итого за день</t>
  </si>
  <si>
    <t>60-75%</t>
  </si>
  <si>
    <t xml:space="preserve">белки </t>
  </si>
  <si>
    <t>7-11 лет</t>
  </si>
  <si>
    <t>с 12 лет</t>
  </si>
  <si>
    <t>В примерном десятидневном меню для муниципальных общеобразовательных учреждений Шебекинского городского округа для возраста обучающихся 7-11 лет приведена сводная таблица о потреблении пищевых веществ и энергии за 10 дней. При сравнении норм потребности в пищевых веществах, энергии, указанных в приложении 10 (таблица 3) к СанПиН 2.3/2.4.3590-20, можно увидеть, что при осуществлении двух или трех разового питания (60-75% от суточной потребности) данные требования выполняются.</t>
  </si>
  <si>
    <t>Потребности в пищевых веществахи и энергии согласно сводной таблице к примерному меню  для возраста 7-11 лет</t>
  </si>
  <si>
    <t>Потребности в пищевых веществахи и энергии согласно СанПиН 2.3/2.4.3590-20 для возраста 7-11 лет</t>
  </si>
  <si>
    <t>Потребности в пищевых веществахи и энергии согласно СанПиН  2.3/2.4.3590-20 для возраста с 12 лет</t>
  </si>
  <si>
    <r>
      <t>День:</t>
    </r>
    <r>
      <rPr>
        <sz val="12"/>
        <color theme="1"/>
        <rFont val="Times New Roman"/>
        <family val="1"/>
        <charset val="204"/>
      </rPr>
      <t xml:space="preserve"> первый</t>
    </r>
  </si>
  <si>
    <r>
      <t>Неделя:</t>
    </r>
    <r>
      <rPr>
        <sz val="12"/>
        <color theme="1"/>
        <rFont val="Times New Roman"/>
        <family val="1"/>
        <charset val="204"/>
      </rPr>
      <t xml:space="preserve"> первая</t>
    </r>
  </si>
  <si>
    <r>
      <t>Возрастная категория:</t>
    </r>
    <r>
      <rPr>
        <sz val="12"/>
        <color theme="1"/>
        <rFont val="Times New Roman"/>
        <family val="1"/>
        <charset val="204"/>
      </rPr>
      <t xml:space="preserve"> с 7 до 11 лет</t>
    </r>
  </si>
  <si>
    <r>
      <t xml:space="preserve">День: </t>
    </r>
    <r>
      <rPr>
        <sz val="12"/>
        <color theme="1"/>
        <rFont val="Times New Roman"/>
        <family val="1"/>
        <charset val="204"/>
      </rPr>
      <t>второй</t>
    </r>
  </si>
  <si>
    <r>
      <t>День:</t>
    </r>
    <r>
      <rPr>
        <sz val="12"/>
        <color theme="1"/>
        <rFont val="Times New Roman"/>
        <family val="1"/>
        <charset val="204"/>
      </rPr>
      <t xml:space="preserve"> третий</t>
    </r>
  </si>
  <si>
    <r>
      <t>День:</t>
    </r>
    <r>
      <rPr>
        <sz val="12"/>
        <color theme="1"/>
        <rFont val="Times New Roman"/>
        <family val="1"/>
        <charset val="204"/>
      </rPr>
      <t xml:space="preserve"> четвертый</t>
    </r>
  </si>
  <si>
    <r>
      <t>День:</t>
    </r>
    <r>
      <rPr>
        <sz val="12"/>
        <color theme="1"/>
        <rFont val="Times New Roman"/>
        <family val="1"/>
        <charset val="204"/>
      </rPr>
      <t xml:space="preserve"> пятый</t>
    </r>
  </si>
  <si>
    <r>
      <t>День:</t>
    </r>
    <r>
      <rPr>
        <sz val="12"/>
        <color theme="1"/>
        <rFont val="Times New Roman"/>
        <family val="1"/>
        <charset val="204"/>
      </rPr>
      <t xml:space="preserve"> шестой</t>
    </r>
  </si>
  <si>
    <r>
      <t>Неделя:</t>
    </r>
    <r>
      <rPr>
        <sz val="12"/>
        <color theme="1"/>
        <rFont val="Times New Roman"/>
        <family val="1"/>
        <charset val="204"/>
      </rPr>
      <t xml:space="preserve"> вторая</t>
    </r>
  </si>
  <si>
    <r>
      <t>День:</t>
    </r>
    <r>
      <rPr>
        <sz val="12"/>
        <color theme="1"/>
        <rFont val="Times New Roman"/>
        <family val="1"/>
        <charset val="204"/>
      </rPr>
      <t xml:space="preserve"> седьмой</t>
    </r>
  </si>
  <si>
    <r>
      <t>День:</t>
    </r>
    <r>
      <rPr>
        <sz val="12"/>
        <color theme="1"/>
        <rFont val="Times New Roman"/>
        <family val="1"/>
        <charset val="204"/>
      </rPr>
      <t xml:space="preserve"> восьмой</t>
    </r>
  </si>
  <si>
    <r>
      <t>День:</t>
    </r>
    <r>
      <rPr>
        <sz val="12"/>
        <color theme="1"/>
        <rFont val="Times New Roman"/>
        <family val="1"/>
        <charset val="204"/>
      </rPr>
      <t xml:space="preserve"> девятый</t>
    </r>
  </si>
  <si>
    <r>
      <t>День:</t>
    </r>
    <r>
      <rPr>
        <sz val="12"/>
        <color theme="1"/>
        <rFont val="Times New Roman"/>
        <family val="1"/>
        <charset val="204"/>
      </rPr>
      <t xml:space="preserve"> десятый</t>
    </r>
  </si>
  <si>
    <t>В1</t>
  </si>
  <si>
    <t>Р</t>
  </si>
  <si>
    <t>ТТК 1.10.</t>
  </si>
  <si>
    <t>Макароны отварные с сыром</t>
  </si>
  <si>
    <t>ТТК 4.1</t>
  </si>
  <si>
    <t>ТТК 8.2</t>
  </si>
  <si>
    <t>Чай с сахаром</t>
  </si>
  <si>
    <t>ТТК 4.7</t>
  </si>
  <si>
    <t>ТТК 4.10</t>
  </si>
  <si>
    <t>Помидор соленый**</t>
  </si>
  <si>
    <t>ТТК  5.2</t>
  </si>
  <si>
    <t xml:space="preserve">Суп картофельный с крупой гречневой, цыпленком </t>
  </si>
  <si>
    <t>200/ 10</t>
  </si>
  <si>
    <t>ТТК 6.20</t>
  </si>
  <si>
    <t>ТТК 8.17</t>
  </si>
  <si>
    <t>ТТК 8.16</t>
  </si>
  <si>
    <t>Кисель ягодный</t>
  </si>
  <si>
    <t>Примечание-**замена блюда после 1 марта 2025г.</t>
  </si>
  <si>
    <t>Примечание-*замена блюда в осенне-зимний период</t>
  </si>
  <si>
    <t>ТТК 6.9</t>
  </si>
  <si>
    <t>Суфле куриное, запеченное со сметаной</t>
  </si>
  <si>
    <t>ТТК 4.4</t>
  </si>
  <si>
    <t>ТТК 8.18</t>
  </si>
  <si>
    <t>Огурец свежий/</t>
  </si>
  <si>
    <t>Салат из белокачанной капусты (с морковью)/</t>
  </si>
  <si>
    <t>Помидор свежий/</t>
  </si>
  <si>
    <t>ТТК 4.5</t>
  </si>
  <si>
    <t>Салат из свеклы</t>
  </si>
  <si>
    <t>ТТК 5.10</t>
  </si>
  <si>
    <t>Рассольник петербургский</t>
  </si>
  <si>
    <t>ТТК 6.14</t>
  </si>
  <si>
    <t>ТТК 7.3</t>
  </si>
  <si>
    <t>Рагу из овощей</t>
  </si>
  <si>
    <t>ТТК 8.11</t>
  </si>
  <si>
    <t>Компот из смеси сухофруктов</t>
  </si>
  <si>
    <t>ТТК 8.6</t>
  </si>
  <si>
    <t>Напиток из цитрусовых (лимон)</t>
  </si>
  <si>
    <t>ТТК 1.5.</t>
  </si>
  <si>
    <t>Каша Дружба</t>
  </si>
  <si>
    <t>ТТК 8.3</t>
  </si>
  <si>
    <t>Чай с сахаром и лимоном</t>
  </si>
  <si>
    <t>200/ 7</t>
  </si>
  <si>
    <t>ТТК 4.3</t>
  </si>
  <si>
    <t>Салат из свежих помидоров и огурцов (с луком репчатым)/</t>
  </si>
  <si>
    <t>ТТК 4.11</t>
  </si>
  <si>
    <t>Салат из фасоли, кукурузы и сухариков*</t>
  </si>
  <si>
    <t>ТТК 5.8</t>
  </si>
  <si>
    <t>Свекольник со сметаной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</si>
  <si>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</si>
  <si>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</si>
  <si>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</si>
  <si>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</si>
  <si>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8.10</t>
  </si>
  <si>
    <t>Компот из фруктов и ягод с/м</t>
  </si>
  <si>
    <t>ТТК 4.6</t>
  </si>
  <si>
    <t>Салат из моркови с зеленым горошком/</t>
  </si>
  <si>
    <t>ТТК 4.9</t>
  </si>
  <si>
    <t>Салат из соленых огурцов с луком**</t>
  </si>
  <si>
    <t>ТТК 5.6</t>
  </si>
  <si>
    <t xml:space="preserve">Суп картофельный с горохом, цыпленком и сухариками </t>
  </si>
  <si>
    <t>ТТК 7.5</t>
  </si>
  <si>
    <t>200/ 10/ 15</t>
  </si>
  <si>
    <t>ТТК 6.8</t>
  </si>
  <si>
    <t>Омлет паровой с мясом (филе куриное)</t>
  </si>
  <si>
    <t>ТТК 8.12</t>
  </si>
  <si>
    <t>Какао с молоком</t>
  </si>
  <si>
    <t>ТТК 5.11</t>
  </si>
  <si>
    <t>Солянка Школьная</t>
  </si>
  <si>
    <t>ТТК 6.19</t>
  </si>
  <si>
    <t>ТТК 7.1</t>
  </si>
  <si>
    <t>Пюре картофельное</t>
  </si>
  <si>
    <t>ТТК 8.4</t>
  </si>
  <si>
    <t>Напиток Каркаде</t>
  </si>
  <si>
    <t>150/ 5</t>
  </si>
  <si>
    <t>ТТК 1.1.</t>
  </si>
  <si>
    <t>Каша вязкая молочная из хлопьев овсяных "Геркулес" с маслом сливочным</t>
  </si>
  <si>
    <t>200 /5</t>
  </si>
  <si>
    <t>Салат из белокачанной капусты с морковью/</t>
  </si>
  <si>
    <t>Салат из фасоли, кукурузы и сухариков**</t>
  </si>
  <si>
    <t>ТТК  5.1</t>
  </si>
  <si>
    <t>Суп картофельный с рисовой крупой, цыпленком</t>
  </si>
  <si>
    <t>ТТК 6.21</t>
  </si>
  <si>
    <t>ТТК 6.22</t>
  </si>
  <si>
    <t>Паста с мясным соусом</t>
  </si>
  <si>
    <t>ТТК 8.14</t>
  </si>
  <si>
    <t>Компот из свежих плодов (яблок)</t>
  </si>
  <si>
    <t>ТТК 6.17</t>
  </si>
  <si>
    <t xml:space="preserve">Пудинг мясной </t>
  </si>
  <si>
    <t>ТТК 5.7</t>
  </si>
  <si>
    <t>ТТК 6.16</t>
  </si>
  <si>
    <t>Котлеты Нежные</t>
  </si>
  <si>
    <t>Каша рассыпчатая из рисовой крупы с маслом сливочным</t>
  </si>
  <si>
    <t>Борщ с капустой и картофелем, со сметаной</t>
  </si>
  <si>
    <t>ТТК 1.3.</t>
  </si>
  <si>
    <t>130/ 5</t>
  </si>
  <si>
    <t>ТТК 5.9</t>
  </si>
  <si>
    <t>Суп лапша по домашнему</t>
  </si>
  <si>
    <t>ТТК 6.10</t>
  </si>
  <si>
    <t>Наггетсы куриные</t>
  </si>
  <si>
    <t>Лапшевник с мясом</t>
  </si>
  <si>
    <t>ТТК 6.15</t>
  </si>
  <si>
    <t>Тефтели мясные с соусом</t>
  </si>
  <si>
    <t>ТТК 1.7.</t>
  </si>
  <si>
    <t>ТТК 4.8</t>
  </si>
  <si>
    <t>ТТК 6.18</t>
  </si>
  <si>
    <t>ТТК 3.1</t>
  </si>
  <si>
    <t>Хлеб пшеничный</t>
  </si>
  <si>
    <t>ТТК 3.2</t>
  </si>
  <si>
    <t>Хлеб ржано-пшеничный</t>
  </si>
  <si>
    <t>ТТК 4.14</t>
  </si>
  <si>
    <t>Икра овощная кабачковая*</t>
  </si>
  <si>
    <t>ТТК 4.15</t>
  </si>
  <si>
    <t>Кукуруза консервированная*</t>
  </si>
  <si>
    <t>ТТК 3.3</t>
  </si>
  <si>
    <t>Батон пектиновый</t>
  </si>
  <si>
    <t>ТТК 3.5</t>
  </si>
  <si>
    <t>Масло порциями сливочное</t>
  </si>
  <si>
    <t>ТТК 8.19</t>
  </si>
  <si>
    <t>Чай с молоком</t>
  </si>
  <si>
    <t>ТТК 2.1</t>
  </si>
  <si>
    <t>Запеканка творожно-рисовая со сгущенным молоком</t>
  </si>
  <si>
    <t>ТТК 4.16</t>
  </si>
  <si>
    <t>Горошек консервированный*</t>
  </si>
  <si>
    <t>ТТК 4.17</t>
  </si>
  <si>
    <t>Салат из моркови с сахаром</t>
  </si>
  <si>
    <t>ТТК 3.7</t>
  </si>
  <si>
    <t>ТТК 3.6</t>
  </si>
  <si>
    <t>Оладьи из п/ф с повидлом</t>
  </si>
  <si>
    <t>40/10</t>
  </si>
  <si>
    <t>ТТК 3.10</t>
  </si>
  <si>
    <t>Сыр порциями</t>
  </si>
  <si>
    <t>ТТК 3.13</t>
  </si>
  <si>
    <t>Яйцо вареное</t>
  </si>
  <si>
    <t>ТТК 6.6</t>
  </si>
  <si>
    <t>Цыплята (бедро н/к) запеченые</t>
  </si>
  <si>
    <t>7.МР 2.4.0260-21 от 04.10.2021. " Гигиена детей и подростков Рекомендации по проведению оценки соответствия меню обязательным требованиям" приложение № 1, Таблица 1.1., 1.2.</t>
  </si>
  <si>
    <t>Примечание- при приготовлении блюд используются овощи и фрукты урожая 2024-2025 гг. После 1  марта 2025г.-овощи урожая 2024г. допускается использовать только после термической обработки.</t>
  </si>
  <si>
    <t xml:space="preserve">Плов </t>
  </si>
  <si>
    <t>150/ 10</t>
  </si>
  <si>
    <t>ТТК 3.12</t>
  </si>
  <si>
    <t>Молоко в индивидуальной упаковке</t>
  </si>
  <si>
    <t>Салат из соленых огурцов с луком*</t>
  </si>
  <si>
    <t>Сдобное изделие пром производства</t>
  </si>
  <si>
    <t xml:space="preserve">Тефтели Морская фантазия </t>
  </si>
  <si>
    <t>Фрукт ***</t>
  </si>
  <si>
    <t>Изделия кондитерские ****</t>
  </si>
  <si>
    <t>Изделия кондитерские****</t>
  </si>
  <si>
    <t xml:space="preserve">Изделия кондитерские**** </t>
  </si>
  <si>
    <t>Фрукт***</t>
  </si>
  <si>
    <t>Примечание-***могут быть использованы фрукты: яблоки, бананы, апельсины, мандарины, груши.</t>
  </si>
  <si>
    <t xml:space="preserve">Фрукт*** </t>
  </si>
  <si>
    <t xml:space="preserve">Каша Боярская </t>
  </si>
  <si>
    <t>ТТК 7.19</t>
  </si>
  <si>
    <t>Крокеты картофельные, со сметанным соусом</t>
  </si>
  <si>
    <t>150/ 30</t>
  </si>
  <si>
    <t>Яблоки печеные</t>
  </si>
  <si>
    <t>Гренки с сыром "Детские"</t>
  </si>
  <si>
    <t>Примечание-****могут быть использованы изделия кондитерские: вафли, пряники, печенье, мармелад, зефир, лепешка диетическая, корж молочный.</t>
  </si>
  <si>
    <t>ТТК 2.2</t>
  </si>
  <si>
    <t>Запеканка творожная со сгущенным молоком</t>
  </si>
  <si>
    <t>70/ 10</t>
  </si>
  <si>
    <t>ТТК 3.23</t>
  </si>
  <si>
    <t>Оладьи  с повидлом</t>
  </si>
  <si>
    <t>100/ 10</t>
  </si>
  <si>
    <t>Блинчики с фруктовой начинкой из п/ф</t>
  </si>
  <si>
    <t>Хлеб ржаной</t>
  </si>
  <si>
    <t>Хлеб пшеничный(в том числе батон)</t>
  </si>
  <si>
    <t>Овощи свежие (мороженные, консервированные), в т.ч. томат-пюре, зелень</t>
  </si>
  <si>
    <t>Сухофрукты</t>
  </si>
  <si>
    <t xml:space="preserve">Мясо жилованное 1 кат. </t>
  </si>
  <si>
    <t xml:space="preserve">Рыба-филе </t>
  </si>
  <si>
    <t>Крахмал</t>
  </si>
  <si>
    <t>ТТК 4.18</t>
  </si>
  <si>
    <t>Салат из капусты белокачанной с кукурузой/</t>
  </si>
  <si>
    <t>ТТК 4.19</t>
  </si>
  <si>
    <t>ТТК 4.20</t>
  </si>
  <si>
    <t>Салат из помидоров с сухариками/</t>
  </si>
  <si>
    <t xml:space="preserve">Биточки Школьные </t>
  </si>
  <si>
    <t>ТТК 7.12</t>
  </si>
  <si>
    <t>Картофель, тушеный с овощами</t>
  </si>
  <si>
    <t>200 /10</t>
  </si>
  <si>
    <t>ТТК 5.14</t>
  </si>
  <si>
    <t>Щи из свежей капусты с картофелем со сметаной</t>
  </si>
  <si>
    <t>Салат Витаминный*</t>
  </si>
  <si>
    <t>Огурец соленый*</t>
  </si>
  <si>
    <t xml:space="preserve">Котлеты рыбные Любительские </t>
  </si>
  <si>
    <t>Макаронные изделия отварные  с маслом сливочным</t>
  </si>
  <si>
    <t>Каша жидкая молочная из манной крупы  с маслом сливочным</t>
  </si>
  <si>
    <t>Среднесуточная норма 60-75% (завтрак, обед, полдник)</t>
  </si>
  <si>
    <t>-</t>
  </si>
  <si>
    <t>Недостаток, гр</t>
  </si>
  <si>
    <t>Избыток, гр</t>
  </si>
  <si>
    <t>Среднее значение по группе:</t>
  </si>
  <si>
    <t>ТТК 5.15</t>
  </si>
  <si>
    <t>Суп томатный с фасолью</t>
  </si>
  <si>
    <t>ТТК 6.4</t>
  </si>
  <si>
    <t>Филе куриное, тушеное в сметане</t>
  </si>
  <si>
    <t>Каша рассыпчатая пшенная  с маслом сливочным</t>
  </si>
  <si>
    <t>ТТК 5.16</t>
  </si>
  <si>
    <t>Суп картофельный с фрикадельками</t>
  </si>
  <si>
    <t>200/ 20</t>
  </si>
  <si>
    <t xml:space="preserve"> 700 /780</t>
  </si>
  <si>
    <t>1510 /1590</t>
  </si>
  <si>
    <t>780 /700</t>
  </si>
  <si>
    <t>1630 /1550</t>
  </si>
  <si>
    <t>ТТК 7.11</t>
  </si>
  <si>
    <t>Капуста тушеная</t>
  </si>
  <si>
    <t>780 /780</t>
  </si>
  <si>
    <t>1610 /1610</t>
  </si>
  <si>
    <t>ТТК 7.10</t>
  </si>
  <si>
    <t>Картофель отварной  смаслом сливочным</t>
  </si>
  <si>
    <t>ТТК 4.12</t>
  </si>
  <si>
    <t>Винегрет овощной с луком репчатым</t>
  </si>
  <si>
    <t>ТТК 5.13</t>
  </si>
  <si>
    <t xml:space="preserve">Суп картофельный с макаронными изделиями и цыпленком </t>
  </si>
  <si>
    <t>ТТК 4.22</t>
  </si>
  <si>
    <t>Салат из свежих огурцов с луком/</t>
  </si>
  <si>
    <t>ТТК 6.26</t>
  </si>
  <si>
    <t>Гречка по купечески</t>
  </si>
  <si>
    <t>730 /720</t>
  </si>
  <si>
    <t>1635 /1625</t>
  </si>
  <si>
    <t>ТТК 6.24</t>
  </si>
  <si>
    <t>Гуляш</t>
  </si>
  <si>
    <t>ТТК  5.3</t>
  </si>
  <si>
    <t xml:space="preserve">Суп картофельный с крупой пшенной , цыпленком </t>
  </si>
  <si>
    <t>1615 /1615</t>
  </si>
  <si>
    <t>1735 /1735</t>
  </si>
  <si>
    <t>ТТК 7.7</t>
  </si>
  <si>
    <t>Картофель по- деревенски</t>
  </si>
  <si>
    <t>765 /750</t>
  </si>
  <si>
    <t>1762/ 1747</t>
  </si>
  <si>
    <t>ТТК 5.19</t>
  </si>
  <si>
    <t>Суп из овощей с цыпленком</t>
  </si>
  <si>
    <t>1680 /1680</t>
  </si>
  <si>
    <t>770 /780</t>
  </si>
  <si>
    <t>1727 /1737</t>
  </si>
  <si>
    <t>ТТК 6.29</t>
  </si>
  <si>
    <t xml:space="preserve">Рулет мясной </t>
  </si>
  <si>
    <t xml:space="preserve">Жаркое по- домашнему </t>
  </si>
  <si>
    <t>ТТК 6.31</t>
  </si>
  <si>
    <t>Биточки с овощами</t>
  </si>
  <si>
    <t>ТТК 6.30</t>
  </si>
  <si>
    <t>Рулет рыбный</t>
  </si>
  <si>
    <t>ТТК 6.32</t>
  </si>
  <si>
    <t xml:space="preserve">Рыба, запеченая по-Лениградски </t>
  </si>
  <si>
    <t>ТТК 4.23</t>
  </si>
  <si>
    <t>Салат из свеклы с сыром</t>
  </si>
  <si>
    <t>770 /785</t>
  </si>
  <si>
    <t>1740 /1755</t>
  </si>
  <si>
    <t>ТТК 4.31</t>
  </si>
  <si>
    <t>Салат картофельный с морковью и кукурузой**</t>
  </si>
  <si>
    <t>Салат Витаминный**</t>
  </si>
  <si>
    <t>Какао-порошок</t>
  </si>
  <si>
    <t xml:space="preserve">Птица(цыплята-бройлеры потрошеные 1 кат.) </t>
  </si>
  <si>
    <t>ТТК 6.27</t>
  </si>
  <si>
    <t>ТТК 3.20</t>
  </si>
  <si>
    <t>ТТК 3.21</t>
  </si>
  <si>
    <t>Напиток витаминный из яблок и шиповника</t>
  </si>
  <si>
    <t>Чай витаминный с плодами шиповника</t>
  </si>
  <si>
    <t>Напиток витамианный из яблок и шиповника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</si>
</sst>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\ &quot;₽&quot;"/>
  </numFmts>
  <fonts count="17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2" fontId="5" fillId="0" borderId="0" xfId="0" applyNumberFormat="1" applyFont="1"/>
    <xf numFmtId="2" fontId="2" fillId="0" borderId="8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 wrapText="1"/>
    </xf>
    <xf numFmtId="2" fontId="2" fillId="0" borderId="9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wrapText="1"/>
    </xf>
    <xf numFmtId="2" fontId="2" fillId="0" borderId="9" xfId="0" applyNumberFormat="1" applyFont="1" applyBorder="1" applyAlignment="1">
      <alignment horizontal="center" wrapText="1"/>
    </xf>
    <xf numFmtId="2" fontId="4" fillId="0" borderId="6" xfId="0" applyNumberFormat="1" applyFont="1" applyBorder="1" applyAlignment="1">
      <alignment horizontal="center" vertical="top" wrapText="1"/>
    </xf>
    <xf numFmtId="2" fontId="1" fillId="0" borderId="6" xfId="0" applyNumberFormat="1" applyFont="1" applyBorder="1" applyAlignment="1">
      <alignment horizontal="center" wrapText="1"/>
    </xf>
    <xf numFmtId="0" fontId="9" fillId="0" borderId="0" xfId="0" applyFont="1"/>
    <xf numFmtId="0" fontId="11" fillId="0" borderId="0" xfId="0" applyFont="1" applyAlignment="1"/>
    <xf numFmtId="0" fontId="5" fillId="0" borderId="0" xfId="0" applyFont="1"/>
    <xf numFmtId="10" fontId="5" fillId="0" borderId="0" xfId="0" applyNumberFormat="1" applyFont="1"/>
    <xf numFmtId="0" fontId="4" fillId="0" borderId="13" xfId="0" applyFont="1" applyBorder="1"/>
    <xf numFmtId="0" fontId="4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" fontId="5" fillId="0" borderId="0" xfId="0" applyNumberFormat="1" applyFont="1"/>
    <xf numFmtId="0" fontId="5" fillId="0" borderId="13" xfId="0" applyFont="1" applyBorder="1"/>
    <xf numFmtId="0" fontId="4" fillId="0" borderId="13" xfId="0" applyFont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horizontal="left" vertical="center"/>
    </xf>
    <xf numFmtId="0" fontId="12" fillId="0" borderId="0" xfId="0" applyNumberFormat="1" applyFont="1" applyFill="1" applyAlignment="1">
      <alignment horizontal="left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left" vertical="center" wrapText="1"/>
    </xf>
    <xf numFmtId="2" fontId="3" fillId="0" borderId="14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left" vertical="center"/>
      <protection locked="0"/>
    </xf>
    <xf numFmtId="0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3" fillId="0" borderId="16" xfId="0" applyNumberFormat="1" applyFont="1" applyFill="1" applyBorder="1" applyAlignment="1">
      <alignment horizontal="center" vertical="center" wrapText="1"/>
    </xf>
    <xf numFmtId="0" fontId="13" fillId="0" borderId="16" xfId="0" applyNumberFormat="1" applyFont="1" applyFill="1" applyBorder="1" applyAlignment="1">
      <alignment horizontal="left" vertical="center" wrapText="1"/>
    </xf>
    <xf numFmtId="2" fontId="13" fillId="0" borderId="16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2" fontId="13" fillId="0" borderId="3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9" fontId="2" fillId="0" borderId="1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2" fontId="10" fillId="0" borderId="14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2" fillId="2" borderId="0" xfId="0" applyNumberFormat="1" applyFont="1" applyFill="1" applyAlignment="1">
      <alignment horizontal="center" vertical="center"/>
    </xf>
    <xf numFmtId="2" fontId="3" fillId="2" borderId="14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left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0" fontId="12" fillId="0" borderId="16" xfId="0" applyNumberFormat="1" applyFont="1" applyFill="1" applyBorder="1" applyAlignment="1">
      <alignment horizontal="center" vertical="center" wrapText="1"/>
    </xf>
    <xf numFmtId="0" fontId="12" fillId="0" borderId="16" xfId="0" applyNumberFormat="1" applyFont="1" applyFill="1" applyBorder="1" applyAlignment="1">
      <alignment horizontal="left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left" vertical="center" wrapText="1"/>
    </xf>
    <xf numFmtId="2" fontId="12" fillId="2" borderId="16" xfId="0" applyNumberFormat="1" applyFont="1" applyFill="1" applyBorder="1" applyAlignment="1">
      <alignment horizontal="center" vertical="center" wrapText="1"/>
    </xf>
    <xf numFmtId="0" fontId="12" fillId="2" borderId="16" xfId="0" applyNumberFormat="1" applyFont="1" applyFill="1" applyBorder="1" applyAlignment="1">
      <alignment horizontal="left" vertical="center" wrapText="1"/>
    </xf>
    <xf numFmtId="0" fontId="12" fillId="2" borderId="16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top" wrapText="1"/>
    </xf>
    <xf numFmtId="2" fontId="2" fillId="0" borderId="11" xfId="0" applyNumberFormat="1" applyFont="1" applyBorder="1" applyAlignment="1">
      <alignment horizontal="center" vertical="top" wrapText="1"/>
    </xf>
    <xf numFmtId="2" fontId="4" fillId="0" borderId="10" xfId="0" applyNumberFormat="1" applyFont="1" applyBorder="1" applyAlignment="1">
      <alignment horizontal="center" vertical="top" wrapText="1"/>
    </xf>
    <xf numFmtId="2" fontId="4" fillId="0" borderId="12" xfId="0" applyNumberFormat="1" applyFont="1" applyBorder="1" applyAlignment="1">
      <alignment horizontal="center" vertical="top" wrapText="1"/>
    </xf>
    <xf numFmtId="2" fontId="4" fillId="0" borderId="9" xfId="0" applyNumberFormat="1" applyFont="1" applyBorder="1" applyAlignment="1">
      <alignment horizontal="center" vertical="top" wrapText="1"/>
    </xf>
    <xf numFmtId="165" fontId="4" fillId="0" borderId="23" xfId="0" applyNumberFormat="1" applyFont="1" applyBorder="1" applyAlignment="1">
      <alignment horizontal="center" vertical="center" wrapText="1"/>
    </xf>
    <xf numFmtId="165" fontId="0" fillId="0" borderId="25" xfId="0" applyNumberFormat="1" applyBorder="1" applyAlignment="1">
      <alignment horizontal="center" vertical="center" wrapText="1"/>
    </xf>
    <xf numFmtId="2" fontId="4" fillId="0" borderId="13" xfId="0" applyNumberFormat="1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 vertical="center" wrapText="1"/>
    </xf>
    <xf numFmtId="2" fontId="3" fillId="0" borderId="13" xfId="0" applyNumberFormat="1" applyFont="1" applyBorder="1" applyAlignment="1">
      <alignment horizontal="center" vertical="center" wrapText="1"/>
    </xf>
    <xf numFmtId="2" fontId="10" fillId="0" borderId="13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vertical="center" wrapText="1"/>
    </xf>
    <xf numFmtId="0" fontId="14" fillId="2" borderId="0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15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5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75"/>
  <sheetViews>
    <sheetView tabSelected="1" view="pageBreakPreview" topLeftCell="B328" zoomScale="60" zoomScaleNormal="90" workbookViewId="0">
      <selection activeCell="C358" sqref="C358"/>
    </sheetView>
  </sheetViews>
  <sheetFormatPr defaultColWidth="9.140625" defaultRowHeight="15.75"/>
  <cols>
    <col min="1" max="1" width="0" style="20" hidden="1" customWidth="1"/>
    <col min="2" max="2" width="18" style="20" customWidth="1"/>
    <col min="3" max="3" width="49.28515625" style="24" customWidth="1"/>
    <col min="4" max="4" width="12.42578125" style="20" customWidth="1"/>
    <col min="5" max="5" width="11.28515625" style="20" customWidth="1"/>
    <col min="6" max="6" width="8.85546875" style="20" customWidth="1"/>
    <col min="7" max="7" width="12" style="20" customWidth="1"/>
    <col min="8" max="8" width="14.28515625" style="20" customWidth="1"/>
    <col min="9" max="9" width="10.5703125" style="20" customWidth="1"/>
    <col min="10" max="10" width="8.85546875" style="20" customWidth="1"/>
    <col min="11" max="11" width="9.85546875" style="20" customWidth="1"/>
    <col min="12" max="12" width="9.42578125" style="20" customWidth="1"/>
    <col min="13" max="13" width="10.28515625" style="20" customWidth="1"/>
    <col min="14" max="14" width="11.28515625" style="20" customWidth="1"/>
    <col min="15" max="15" width="10.7109375" style="20" customWidth="1"/>
    <col min="16" max="16" width="9.7109375" style="20" customWidth="1"/>
    <col min="17" max="17" width="9" style="20" customWidth="1"/>
    <col min="18" max="16384" width="9.140625" style="20"/>
  </cols>
  <sheetData>
    <row r="1" spans="1:16">
      <c r="B1" s="21"/>
      <c r="C1" s="22"/>
    </row>
    <row r="2" spans="1:16" s="24" customFormat="1">
      <c r="B2" s="23" t="s">
        <v>98</v>
      </c>
      <c r="C2" s="22"/>
    </row>
    <row r="3" spans="1:16" s="24" customFormat="1">
      <c r="B3" s="23" t="s">
        <v>99</v>
      </c>
      <c r="C3" s="22"/>
    </row>
    <row r="4" spans="1:16" s="24" customFormat="1">
      <c r="B4" s="23" t="s">
        <v>100</v>
      </c>
      <c r="C4" s="22"/>
    </row>
    <row r="6" spans="1:16" ht="36" customHeight="1">
      <c r="B6" s="105" t="s">
        <v>0</v>
      </c>
      <c r="C6" s="105" t="s">
        <v>1</v>
      </c>
      <c r="D6" s="105" t="s">
        <v>2</v>
      </c>
      <c r="E6" s="105" t="s">
        <v>3</v>
      </c>
      <c r="F6" s="105"/>
      <c r="G6" s="105"/>
      <c r="H6" s="105" t="s">
        <v>4</v>
      </c>
      <c r="I6" s="105" t="s">
        <v>5</v>
      </c>
      <c r="J6" s="105"/>
      <c r="K6" s="105"/>
      <c r="L6" s="105"/>
      <c r="M6" s="105" t="s">
        <v>6</v>
      </c>
      <c r="N6" s="105"/>
      <c r="O6" s="105"/>
      <c r="P6" s="105"/>
    </row>
    <row r="7" spans="1:16" ht="27.75" customHeight="1">
      <c r="B7" s="105"/>
      <c r="C7" s="105"/>
      <c r="D7" s="105"/>
      <c r="E7" s="25" t="s">
        <v>7</v>
      </c>
      <c r="F7" s="25" t="s">
        <v>8</v>
      </c>
      <c r="G7" s="25" t="s">
        <v>9</v>
      </c>
      <c r="H7" s="105"/>
      <c r="I7" s="25" t="s">
        <v>11</v>
      </c>
      <c r="J7" s="25" t="s">
        <v>111</v>
      </c>
      <c r="K7" s="25" t="s">
        <v>10</v>
      </c>
      <c r="L7" s="25" t="s">
        <v>12</v>
      </c>
      <c r="M7" s="25" t="s">
        <v>13</v>
      </c>
      <c r="N7" s="25" t="s">
        <v>15</v>
      </c>
      <c r="O7" s="25" t="s">
        <v>112</v>
      </c>
      <c r="P7" s="25" t="s">
        <v>16</v>
      </c>
    </row>
    <row r="8" spans="1:16">
      <c r="B8" s="105" t="s">
        <v>17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</row>
    <row r="9" spans="1:16" ht="20.45" customHeight="1">
      <c r="A9" s="20">
        <v>1</v>
      </c>
      <c r="B9" s="25" t="s">
        <v>113</v>
      </c>
      <c r="C9" s="26" t="s">
        <v>114</v>
      </c>
      <c r="D9" s="25">
        <v>200</v>
      </c>
      <c r="E9" s="27">
        <v>10.7</v>
      </c>
      <c r="F9" s="27">
        <v>9.3800000000000008</v>
      </c>
      <c r="G9" s="27">
        <v>38.200000000000003</v>
      </c>
      <c r="H9" s="27">
        <v>279.98</v>
      </c>
      <c r="I9" s="27">
        <v>46.4</v>
      </c>
      <c r="J9" s="27">
        <v>0.08</v>
      </c>
      <c r="K9" s="27">
        <v>0.6</v>
      </c>
      <c r="L9" s="27">
        <v>1.04</v>
      </c>
      <c r="M9" s="27">
        <v>172.1</v>
      </c>
      <c r="N9" s="27">
        <v>14.6</v>
      </c>
      <c r="O9" s="27">
        <v>136.80000000000001</v>
      </c>
      <c r="P9" s="27">
        <v>1.02</v>
      </c>
    </row>
    <row r="10" spans="1:16" ht="20.100000000000001" customHeight="1">
      <c r="A10" s="20">
        <v>1</v>
      </c>
      <c r="B10" s="25" t="s">
        <v>115</v>
      </c>
      <c r="C10" s="26" t="s">
        <v>136</v>
      </c>
      <c r="D10" s="25">
        <v>40</v>
      </c>
      <c r="E10" s="27">
        <v>0.44000000000000006</v>
      </c>
      <c r="F10" s="27">
        <v>8.0000000000000016E-2</v>
      </c>
      <c r="G10" s="27">
        <v>1.4000000000000001</v>
      </c>
      <c r="H10" s="27">
        <v>8.08</v>
      </c>
      <c r="I10" s="27">
        <v>31.92</v>
      </c>
      <c r="J10" s="27">
        <v>1.6E-2</v>
      </c>
      <c r="K10" s="27">
        <v>4</v>
      </c>
      <c r="L10" s="27">
        <v>0.27999999999999997</v>
      </c>
      <c r="M10" s="27">
        <v>4.9280000000000008</v>
      </c>
      <c r="N10" s="27">
        <v>6.96</v>
      </c>
      <c r="O10" s="27">
        <v>9.0400000000000009</v>
      </c>
      <c r="P10" s="27">
        <v>0.31200000000000006</v>
      </c>
    </row>
    <row r="11" spans="1:16" ht="20.100000000000001" customHeight="1">
      <c r="A11" s="20">
        <v>1</v>
      </c>
      <c r="B11" s="25" t="s">
        <v>220</v>
      </c>
      <c r="C11" s="26" t="s">
        <v>221</v>
      </c>
      <c r="D11" s="25">
        <v>40</v>
      </c>
      <c r="E11" s="27">
        <v>0.48</v>
      </c>
      <c r="F11" s="27">
        <v>1.8800000000000001</v>
      </c>
      <c r="G11" s="27">
        <v>3.08</v>
      </c>
      <c r="H11" s="27">
        <v>31.160000000000004</v>
      </c>
      <c r="I11" s="27">
        <v>0</v>
      </c>
      <c r="J11" s="27">
        <v>1.2E-2</v>
      </c>
      <c r="K11" s="27">
        <v>3.84</v>
      </c>
      <c r="L11" s="27">
        <v>0.84000000000000008</v>
      </c>
      <c r="M11" s="27">
        <v>12.8</v>
      </c>
      <c r="N11" s="27">
        <v>5.2</v>
      </c>
      <c r="O11" s="27">
        <v>12</v>
      </c>
      <c r="P11" s="27">
        <v>0.32000000000000006</v>
      </c>
    </row>
    <row r="12" spans="1:16" ht="25.15" customHeight="1">
      <c r="B12" s="25"/>
      <c r="C12" s="26" t="s">
        <v>258</v>
      </c>
      <c r="D12" s="25">
        <v>60</v>
      </c>
      <c r="E12" s="28">
        <v>5.58</v>
      </c>
      <c r="F12" s="28">
        <v>5.34</v>
      </c>
      <c r="G12" s="28">
        <v>10.8</v>
      </c>
      <c r="H12" s="28">
        <v>113.58</v>
      </c>
      <c r="I12" s="28">
        <v>60</v>
      </c>
      <c r="J12" s="28">
        <v>0.04</v>
      </c>
      <c r="K12" s="28">
        <v>3.06</v>
      </c>
      <c r="L12" s="28">
        <v>0.18</v>
      </c>
      <c r="M12" s="28">
        <v>45.24</v>
      </c>
      <c r="N12" s="28">
        <v>10.74</v>
      </c>
      <c r="O12" s="28">
        <v>72.48</v>
      </c>
      <c r="P12" s="28">
        <v>0.42</v>
      </c>
    </row>
    <row r="13" spans="1:16" ht="20.100000000000001" customHeight="1">
      <c r="B13" s="29" t="s">
        <v>116</v>
      </c>
      <c r="C13" s="26" t="s">
        <v>117</v>
      </c>
      <c r="D13" s="25">
        <v>200</v>
      </c>
      <c r="E13" s="27">
        <v>0.18</v>
      </c>
      <c r="F13" s="27">
        <v>0.04</v>
      </c>
      <c r="G13" s="27">
        <v>15.04</v>
      </c>
      <c r="H13" s="27">
        <v>61.24</v>
      </c>
      <c r="I13" s="27">
        <v>0.04</v>
      </c>
      <c r="J13" s="27">
        <v>0</v>
      </c>
      <c r="K13" s="27">
        <v>0.04</v>
      </c>
      <c r="L13" s="27">
        <v>0</v>
      </c>
      <c r="M13" s="27">
        <v>4.8</v>
      </c>
      <c r="N13" s="27">
        <v>3.82</v>
      </c>
      <c r="O13" s="27">
        <v>7.18</v>
      </c>
      <c r="P13" s="27">
        <v>0.76</v>
      </c>
    </row>
    <row r="14" spans="1:16" ht="20.100000000000001" customHeight="1">
      <c r="A14" s="20">
        <v>1</v>
      </c>
      <c r="B14" s="25"/>
      <c r="C14" s="26" t="s">
        <v>18</v>
      </c>
      <c r="D14" s="25">
        <v>500</v>
      </c>
      <c r="E14" s="30">
        <v>16.940000000000001</v>
      </c>
      <c r="F14" s="30">
        <v>16.64</v>
      </c>
      <c r="G14" s="30">
        <v>67.12</v>
      </c>
      <c r="H14" s="30">
        <v>485.96000000000004</v>
      </c>
      <c r="I14" s="30">
        <v>106.44</v>
      </c>
      <c r="J14" s="30">
        <v>0.13200000000000001</v>
      </c>
      <c r="K14" s="30">
        <v>7.54</v>
      </c>
      <c r="L14" s="30">
        <v>2.06</v>
      </c>
      <c r="M14" s="30">
        <v>234.94</v>
      </c>
      <c r="N14" s="30">
        <v>34.36</v>
      </c>
      <c r="O14" s="30">
        <v>228.46</v>
      </c>
      <c r="P14" s="30">
        <v>2.5200000000000005</v>
      </c>
    </row>
    <row r="15" spans="1:16" ht="15.95" customHeight="1">
      <c r="A15" s="20">
        <v>1</v>
      </c>
      <c r="B15" s="105" t="s">
        <v>19</v>
      </c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</row>
    <row r="16" spans="1:16" ht="30.6" customHeight="1">
      <c r="B16" s="25" t="s">
        <v>118</v>
      </c>
      <c r="C16" s="26" t="s">
        <v>135</v>
      </c>
      <c r="D16" s="25">
        <v>60</v>
      </c>
      <c r="E16" s="28">
        <v>1.0920000000000001</v>
      </c>
      <c r="F16" s="28">
        <v>2.706</v>
      </c>
      <c r="G16" s="28">
        <v>6.0059999999999993</v>
      </c>
      <c r="H16" s="28">
        <v>52.745999999999995</v>
      </c>
      <c r="I16" s="28">
        <v>90.845999999999989</v>
      </c>
      <c r="J16" s="28">
        <v>1.7999999999999999E-2</v>
      </c>
      <c r="K16" s="28">
        <v>10.776</v>
      </c>
      <c r="L16" s="28">
        <v>0.36599999999999999</v>
      </c>
      <c r="M16" s="28">
        <v>26.795999999999996</v>
      </c>
      <c r="N16" s="28">
        <v>10.692</v>
      </c>
      <c r="O16" s="28">
        <v>19.547999999999998</v>
      </c>
      <c r="P16" s="28">
        <v>0.36</v>
      </c>
    </row>
    <row r="17" spans="1:16" ht="20.100000000000001" customHeight="1">
      <c r="A17" s="20">
        <v>1</v>
      </c>
      <c r="B17" s="25" t="s">
        <v>119</v>
      </c>
      <c r="C17" s="26" t="s">
        <v>120</v>
      </c>
      <c r="D17" s="25">
        <v>60</v>
      </c>
      <c r="E17" s="28">
        <v>0.6</v>
      </c>
      <c r="F17" s="28">
        <v>0.06</v>
      </c>
      <c r="G17" s="28">
        <v>1.92</v>
      </c>
      <c r="H17" s="28">
        <v>10.62</v>
      </c>
      <c r="I17" s="28">
        <v>0</v>
      </c>
      <c r="J17" s="28">
        <v>6.0000000000000001E-3</v>
      </c>
      <c r="K17" s="28">
        <v>3.5999999999999996</v>
      </c>
      <c r="L17" s="28">
        <v>0.42</v>
      </c>
      <c r="M17" s="28">
        <v>5.28</v>
      </c>
      <c r="N17" s="28">
        <v>7.83</v>
      </c>
      <c r="O17" s="28">
        <v>18.27</v>
      </c>
      <c r="P17" s="28">
        <v>0.42</v>
      </c>
    </row>
    <row r="18" spans="1:16" ht="20.100000000000001" customHeight="1">
      <c r="B18" s="27" t="s">
        <v>132</v>
      </c>
      <c r="C18" s="78" t="s">
        <v>134</v>
      </c>
      <c r="D18" s="27">
        <v>60</v>
      </c>
      <c r="E18" s="28">
        <v>0.42</v>
      </c>
      <c r="F18" s="28">
        <v>0.06</v>
      </c>
      <c r="G18" s="28">
        <v>1.1399999999999999</v>
      </c>
      <c r="H18" s="28">
        <v>6.78</v>
      </c>
      <c r="I18" s="28">
        <v>0</v>
      </c>
      <c r="J18" s="28">
        <v>0.18</v>
      </c>
      <c r="K18" s="28">
        <v>4.2</v>
      </c>
      <c r="L18" s="28">
        <v>0.06</v>
      </c>
      <c r="M18" s="28">
        <v>10.199999999999999</v>
      </c>
      <c r="N18" s="28">
        <v>8.4</v>
      </c>
      <c r="O18" s="28">
        <v>18</v>
      </c>
      <c r="P18" s="28">
        <v>0.3</v>
      </c>
    </row>
    <row r="19" spans="1:16" ht="20.100000000000001" customHeight="1">
      <c r="B19" s="27" t="s">
        <v>214</v>
      </c>
      <c r="C19" s="78" t="s">
        <v>295</v>
      </c>
      <c r="D19" s="27">
        <v>60</v>
      </c>
      <c r="E19" s="28">
        <v>0.48</v>
      </c>
      <c r="F19" s="28">
        <v>0.06</v>
      </c>
      <c r="G19" s="28">
        <v>0.89999999999999991</v>
      </c>
      <c r="H19" s="28">
        <v>6.06</v>
      </c>
      <c r="I19" s="28">
        <v>0</v>
      </c>
      <c r="J19" s="28">
        <v>1.2E-2</v>
      </c>
      <c r="K19" s="28">
        <v>3</v>
      </c>
      <c r="L19" s="28">
        <v>0.06</v>
      </c>
      <c r="M19" s="28">
        <v>13.799999999999999</v>
      </c>
      <c r="N19" s="28">
        <v>8.4</v>
      </c>
      <c r="O19" s="28">
        <v>14.399999999999999</v>
      </c>
      <c r="P19" s="28">
        <v>0.36</v>
      </c>
    </row>
    <row r="20" spans="1:16" ht="20.100000000000001" customHeight="1">
      <c r="B20" s="60"/>
      <c r="C20" s="61" t="s">
        <v>303</v>
      </c>
      <c r="D20" s="60"/>
      <c r="E20" s="29">
        <v>0.54</v>
      </c>
      <c r="F20" s="29">
        <v>0.06</v>
      </c>
      <c r="G20" s="29">
        <v>1.41</v>
      </c>
      <c r="H20" s="29">
        <v>8.34</v>
      </c>
      <c r="I20" s="29">
        <v>0</v>
      </c>
      <c r="J20" s="29">
        <v>9.0000000000000011E-3</v>
      </c>
      <c r="K20" s="29">
        <v>3.3</v>
      </c>
      <c r="L20" s="29">
        <v>0.24</v>
      </c>
      <c r="M20" s="29">
        <v>9.5399999999999991</v>
      </c>
      <c r="N20" s="29">
        <v>8.1150000000000002</v>
      </c>
      <c r="O20" s="29">
        <v>16.335000000000001</v>
      </c>
      <c r="P20" s="29">
        <v>0.39</v>
      </c>
    </row>
    <row r="21" spans="1:16" ht="29.45" customHeight="1">
      <c r="A21" s="20">
        <v>1</v>
      </c>
      <c r="B21" s="25" t="s">
        <v>121</v>
      </c>
      <c r="C21" s="26" t="s">
        <v>122</v>
      </c>
      <c r="D21" s="25" t="s">
        <v>123</v>
      </c>
      <c r="E21" s="27">
        <v>6.58</v>
      </c>
      <c r="F21" s="27">
        <v>7.5299999999999994</v>
      </c>
      <c r="G21" s="27">
        <v>14.28</v>
      </c>
      <c r="H21" s="27">
        <v>151.20999999999998</v>
      </c>
      <c r="I21" s="27">
        <v>110.82</v>
      </c>
      <c r="J21" s="27">
        <v>0.09</v>
      </c>
      <c r="K21" s="27">
        <v>0.96</v>
      </c>
      <c r="L21" s="27">
        <v>0.55000000000000004</v>
      </c>
      <c r="M21" s="27">
        <v>15.54</v>
      </c>
      <c r="N21" s="27">
        <v>33.840000000000003</v>
      </c>
      <c r="O21" s="27">
        <v>95.17</v>
      </c>
      <c r="P21" s="27">
        <v>1.3900000000000001</v>
      </c>
    </row>
    <row r="22" spans="1:16" ht="29.45" customHeight="1">
      <c r="B22" s="27" t="s">
        <v>304</v>
      </c>
      <c r="C22" s="78" t="s">
        <v>305</v>
      </c>
      <c r="D22" s="27">
        <v>200</v>
      </c>
      <c r="E22" s="27">
        <v>2.2999999999999998</v>
      </c>
      <c r="F22" s="27">
        <v>3.06</v>
      </c>
      <c r="G22" s="27">
        <v>14.96</v>
      </c>
      <c r="H22" s="27">
        <v>96.58</v>
      </c>
      <c r="I22" s="27">
        <v>112.98</v>
      </c>
      <c r="J22" s="27">
        <v>0.08</v>
      </c>
      <c r="K22" s="27">
        <v>3.4</v>
      </c>
      <c r="L22" s="27">
        <v>0.62</v>
      </c>
      <c r="M22" s="27">
        <v>84.52</v>
      </c>
      <c r="N22" s="27">
        <v>26.6</v>
      </c>
      <c r="O22" s="27">
        <v>59.58</v>
      </c>
      <c r="P22" s="27">
        <v>1.1000000000000001</v>
      </c>
    </row>
    <row r="23" spans="1:16" ht="29.45" customHeight="1">
      <c r="B23" s="60"/>
      <c r="C23" s="61" t="s">
        <v>303</v>
      </c>
      <c r="D23" s="60"/>
      <c r="E23" s="29">
        <v>4.4399999999999995</v>
      </c>
      <c r="F23" s="29">
        <v>5.2949999999999999</v>
      </c>
      <c r="G23" s="29">
        <v>14.620000000000001</v>
      </c>
      <c r="H23" s="29">
        <v>123.89499999999998</v>
      </c>
      <c r="I23" s="29">
        <v>111.9</v>
      </c>
      <c r="J23" s="29">
        <v>8.4999999999999992E-2</v>
      </c>
      <c r="K23" s="29">
        <v>2.1799999999999997</v>
      </c>
      <c r="L23" s="29">
        <v>0.58499999999999996</v>
      </c>
      <c r="M23" s="29">
        <v>50.03</v>
      </c>
      <c r="N23" s="29">
        <v>30.220000000000002</v>
      </c>
      <c r="O23" s="29">
        <v>77.375</v>
      </c>
      <c r="P23" s="29">
        <v>1.2450000000000001</v>
      </c>
    </row>
    <row r="24" spans="1:16" ht="20.100000000000001" customHeight="1">
      <c r="B24" s="29" t="s">
        <v>124</v>
      </c>
      <c r="C24" s="26" t="s">
        <v>248</v>
      </c>
      <c r="D24" s="25">
        <v>150</v>
      </c>
      <c r="E24" s="27">
        <v>12.96</v>
      </c>
      <c r="F24" s="27">
        <v>20.100000000000001</v>
      </c>
      <c r="G24" s="27">
        <v>25.55</v>
      </c>
      <c r="H24" s="27">
        <v>334.94</v>
      </c>
      <c r="I24" s="27">
        <v>97.8</v>
      </c>
      <c r="J24" s="27">
        <v>0.36</v>
      </c>
      <c r="K24" s="27">
        <v>0.52</v>
      </c>
      <c r="L24" s="27">
        <v>1.02</v>
      </c>
      <c r="M24" s="27">
        <v>7.11</v>
      </c>
      <c r="N24" s="27">
        <v>20.59</v>
      </c>
      <c r="O24" s="27">
        <v>182.05</v>
      </c>
      <c r="P24" s="27">
        <v>18</v>
      </c>
    </row>
    <row r="25" spans="1:16" ht="20.100000000000001" customHeight="1">
      <c r="B25" s="28" t="s">
        <v>306</v>
      </c>
      <c r="C25" s="78" t="s">
        <v>307</v>
      </c>
      <c r="D25" s="27">
        <v>90</v>
      </c>
      <c r="E25" s="28">
        <v>32.31</v>
      </c>
      <c r="F25" s="28">
        <v>2.4209999999999998</v>
      </c>
      <c r="G25" s="28">
        <v>0.56700000000000006</v>
      </c>
      <c r="H25" s="28">
        <v>153.29700000000003</v>
      </c>
      <c r="I25" s="28">
        <v>7.7040000000000006</v>
      </c>
      <c r="J25" s="28">
        <v>7.2000000000000008E-2</v>
      </c>
      <c r="K25" s="28">
        <v>1.026</v>
      </c>
      <c r="L25" s="28">
        <v>0.80100000000000005</v>
      </c>
      <c r="M25" s="28">
        <v>10.044</v>
      </c>
      <c r="N25" s="28">
        <v>106.73100000000001</v>
      </c>
      <c r="O25" s="28">
        <v>212.22000000000003</v>
      </c>
      <c r="P25" s="28">
        <v>1.728</v>
      </c>
    </row>
    <row r="26" spans="1:16" ht="28.9" customHeight="1">
      <c r="B26" s="28" t="s">
        <v>161</v>
      </c>
      <c r="C26" s="78" t="s">
        <v>308</v>
      </c>
      <c r="D26" s="27">
        <v>150</v>
      </c>
      <c r="E26" s="28">
        <v>6.36</v>
      </c>
      <c r="F26" s="28">
        <v>4.5749999999999993</v>
      </c>
      <c r="G26" s="28">
        <v>35.445</v>
      </c>
      <c r="H26" s="28">
        <v>208.39500000000001</v>
      </c>
      <c r="I26" s="28">
        <v>13.200000000000001</v>
      </c>
      <c r="J26" s="28">
        <v>0.19500000000000001</v>
      </c>
      <c r="K26" s="28">
        <v>0</v>
      </c>
      <c r="L26" s="28">
        <v>0.22499999999999998</v>
      </c>
      <c r="M26" s="28">
        <v>14.850000000000001</v>
      </c>
      <c r="N26" s="28">
        <v>42.900000000000006</v>
      </c>
      <c r="O26" s="28">
        <v>119.69999999999999</v>
      </c>
      <c r="P26" s="28">
        <v>1.3800000000000001</v>
      </c>
    </row>
    <row r="27" spans="1:16" ht="20.100000000000001" customHeight="1">
      <c r="B27" s="29"/>
      <c r="C27" s="61" t="s">
        <v>303</v>
      </c>
      <c r="D27" s="60"/>
      <c r="E27" s="29">
        <v>17.21</v>
      </c>
      <c r="F27" s="29">
        <v>9.032</v>
      </c>
      <c r="G27" s="29">
        <v>20.520666666666667</v>
      </c>
      <c r="H27" s="29">
        <v>232.2106666666667</v>
      </c>
      <c r="I27" s="29">
        <v>39.568000000000005</v>
      </c>
      <c r="J27" s="29">
        <v>0.20899999999999999</v>
      </c>
      <c r="K27" s="29">
        <v>0.51533333333333331</v>
      </c>
      <c r="L27" s="29">
        <v>0.68200000000000005</v>
      </c>
      <c r="M27" s="29">
        <v>10.668000000000001</v>
      </c>
      <c r="N27" s="29">
        <v>56.740333333333346</v>
      </c>
      <c r="O27" s="29">
        <v>171.32333333333335</v>
      </c>
      <c r="P27" s="29">
        <v>7.0360000000000005</v>
      </c>
    </row>
    <row r="28" spans="1:16" ht="29.45" customHeight="1">
      <c r="A28" s="20">
        <v>1</v>
      </c>
      <c r="B28" s="29" t="s">
        <v>125</v>
      </c>
      <c r="C28" s="26" t="s">
        <v>368</v>
      </c>
      <c r="D28" s="25">
        <v>200</v>
      </c>
      <c r="E28" s="27">
        <v>0.2</v>
      </c>
      <c r="F28" s="27">
        <v>0.16</v>
      </c>
      <c r="G28" s="27">
        <v>18.84</v>
      </c>
      <c r="H28" s="27">
        <v>77.599999999999994</v>
      </c>
      <c r="I28" s="27">
        <v>1.08</v>
      </c>
      <c r="J28" s="27">
        <v>0</v>
      </c>
      <c r="K28" s="27">
        <v>20.94</v>
      </c>
      <c r="L28" s="27">
        <v>0.12</v>
      </c>
      <c r="M28" s="27">
        <v>6.36</v>
      </c>
      <c r="N28" s="27">
        <v>3.06</v>
      </c>
      <c r="O28" s="27">
        <v>3.68</v>
      </c>
      <c r="P28" s="27">
        <v>0.78</v>
      </c>
    </row>
    <row r="29" spans="1:16" ht="20.100000000000001" customHeight="1">
      <c r="A29" s="20">
        <v>1</v>
      </c>
      <c r="B29" s="25" t="s">
        <v>216</v>
      </c>
      <c r="C29" s="26" t="s">
        <v>217</v>
      </c>
      <c r="D29" s="25">
        <v>40</v>
      </c>
      <c r="E29" s="27">
        <v>3.04</v>
      </c>
      <c r="F29" s="27">
        <v>0.32000000000000006</v>
      </c>
      <c r="G29" s="27">
        <v>19.680000000000003</v>
      </c>
      <c r="H29" s="27">
        <v>93.76</v>
      </c>
      <c r="I29" s="27">
        <v>0</v>
      </c>
      <c r="J29" s="27">
        <v>4.4000000000000004E-2</v>
      </c>
      <c r="K29" s="27">
        <v>0</v>
      </c>
      <c r="L29" s="27">
        <v>0.48</v>
      </c>
      <c r="M29" s="27">
        <v>8</v>
      </c>
      <c r="N29" s="27">
        <v>5.6000000000000005</v>
      </c>
      <c r="O29" s="27">
        <v>26</v>
      </c>
      <c r="P29" s="27">
        <v>0.44000000000000006</v>
      </c>
    </row>
    <row r="30" spans="1:16" ht="20.100000000000001" customHeight="1">
      <c r="A30" s="20">
        <v>1</v>
      </c>
      <c r="B30" s="25" t="s">
        <v>218</v>
      </c>
      <c r="C30" s="26" t="s">
        <v>219</v>
      </c>
      <c r="D30" s="25">
        <v>40</v>
      </c>
      <c r="E30" s="27">
        <v>2.2399999999999998</v>
      </c>
      <c r="F30" s="27">
        <v>0.44000000000000006</v>
      </c>
      <c r="G30" s="27">
        <v>23.76</v>
      </c>
      <c r="H30" s="27">
        <v>107.96</v>
      </c>
      <c r="I30" s="27">
        <v>0</v>
      </c>
      <c r="J30" s="27">
        <v>0.16000000000000003</v>
      </c>
      <c r="K30" s="27">
        <v>0</v>
      </c>
      <c r="L30" s="27">
        <v>0.36000000000000004</v>
      </c>
      <c r="M30" s="27">
        <v>9.2000000000000011</v>
      </c>
      <c r="N30" s="27">
        <v>10</v>
      </c>
      <c r="O30" s="27">
        <v>42.400000000000006</v>
      </c>
      <c r="P30" s="27">
        <v>1.2400000000000002</v>
      </c>
    </row>
    <row r="31" spans="1:16" ht="20.100000000000001" customHeight="1">
      <c r="A31" s="20">
        <v>1</v>
      </c>
      <c r="B31" s="25"/>
      <c r="C31" s="26" t="s">
        <v>18</v>
      </c>
      <c r="D31" s="25" t="s">
        <v>312</v>
      </c>
      <c r="E31" s="29">
        <v>23.419999999999998</v>
      </c>
      <c r="F31" s="29">
        <v>26.375000000000004</v>
      </c>
      <c r="G31" s="29">
        <v>103.86000000000001</v>
      </c>
      <c r="H31" s="29">
        <v>746.495</v>
      </c>
      <c r="I31" s="29">
        <v>210.78</v>
      </c>
      <c r="J31" s="29">
        <v>0.65799999999999992</v>
      </c>
      <c r="K31" s="29">
        <v>26.94</v>
      </c>
      <c r="L31" s="29">
        <v>2.8049999999999997</v>
      </c>
      <c r="M31" s="29">
        <v>90.240000000000009</v>
      </c>
      <c r="N31" s="29">
        <v>77.584999999999994</v>
      </c>
      <c r="O31" s="29">
        <v>347.84000000000003</v>
      </c>
      <c r="P31" s="29">
        <v>22.095000000000006</v>
      </c>
    </row>
    <row r="32" spans="1:16" ht="20.100000000000001" customHeight="1">
      <c r="A32" s="20">
        <v>1</v>
      </c>
      <c r="B32" s="105" t="s">
        <v>20</v>
      </c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</row>
    <row r="33" spans="1:16" ht="21.6" customHeight="1">
      <c r="A33" s="20">
        <v>1</v>
      </c>
      <c r="B33" s="25" t="s">
        <v>272</v>
      </c>
      <c r="C33" s="26" t="s">
        <v>273</v>
      </c>
      <c r="D33" s="25" t="s">
        <v>274</v>
      </c>
      <c r="E33" s="27">
        <v>7.89</v>
      </c>
      <c r="F33" s="27">
        <v>10.91</v>
      </c>
      <c r="G33" s="27">
        <v>37.200000000000003</v>
      </c>
      <c r="H33" s="27">
        <v>278.54000000000002</v>
      </c>
      <c r="I33" s="27">
        <v>11.87</v>
      </c>
      <c r="J33" s="27">
        <v>0.09</v>
      </c>
      <c r="K33" s="27">
        <v>0.8</v>
      </c>
      <c r="L33" s="27">
        <v>1.34</v>
      </c>
      <c r="M33" s="27">
        <v>72.2</v>
      </c>
      <c r="N33" s="27">
        <v>16.63</v>
      </c>
      <c r="O33" s="27">
        <v>99.03</v>
      </c>
      <c r="P33" s="27">
        <v>0.89</v>
      </c>
    </row>
    <row r="34" spans="1:16" ht="20.100000000000001" customHeight="1">
      <c r="A34" s="20">
        <v>1</v>
      </c>
      <c r="B34" s="29" t="s">
        <v>126</v>
      </c>
      <c r="C34" s="26" t="s">
        <v>127</v>
      </c>
      <c r="D34" s="25">
        <v>200</v>
      </c>
      <c r="E34" s="27">
        <v>0.14000000000000001</v>
      </c>
      <c r="F34" s="27">
        <v>0.06</v>
      </c>
      <c r="G34" s="27">
        <v>22.36</v>
      </c>
      <c r="H34" s="27">
        <v>90.54</v>
      </c>
      <c r="I34" s="27">
        <v>1.54</v>
      </c>
      <c r="J34" s="27">
        <v>0</v>
      </c>
      <c r="K34" s="27">
        <v>12</v>
      </c>
      <c r="L34" s="27">
        <v>0</v>
      </c>
      <c r="M34" s="27">
        <v>8.3800000000000008</v>
      </c>
      <c r="N34" s="27">
        <v>4.04</v>
      </c>
      <c r="O34" s="27">
        <v>10.32</v>
      </c>
      <c r="P34" s="27">
        <v>0.22</v>
      </c>
    </row>
    <row r="35" spans="1:16" ht="20.100000000000001" customHeight="1">
      <c r="A35" s="20">
        <v>1</v>
      </c>
      <c r="B35" s="25"/>
      <c r="C35" s="26" t="s">
        <v>18</v>
      </c>
      <c r="D35" s="25">
        <v>310</v>
      </c>
      <c r="E35" s="25">
        <v>8.0299999999999994</v>
      </c>
      <c r="F35" s="25">
        <v>10.97</v>
      </c>
      <c r="G35" s="25">
        <v>59.56</v>
      </c>
      <c r="H35" s="25">
        <v>369.08000000000004</v>
      </c>
      <c r="I35" s="25">
        <v>13.41</v>
      </c>
      <c r="J35" s="25">
        <v>0.09</v>
      </c>
      <c r="K35" s="25">
        <v>12.8</v>
      </c>
      <c r="L35" s="25">
        <v>1.34</v>
      </c>
      <c r="M35" s="25">
        <v>80.58</v>
      </c>
      <c r="N35" s="25">
        <v>20.669999999999998</v>
      </c>
      <c r="O35" s="25">
        <v>109.35</v>
      </c>
      <c r="P35" s="25">
        <v>1.1100000000000001</v>
      </c>
    </row>
    <row r="36" spans="1:16" ht="20.100000000000001" customHeight="1">
      <c r="A36" s="20">
        <v>1</v>
      </c>
      <c r="B36" s="25"/>
      <c r="C36" s="26" t="s">
        <v>21</v>
      </c>
      <c r="D36" s="25" t="s">
        <v>313</v>
      </c>
      <c r="E36" s="29">
        <v>48.39</v>
      </c>
      <c r="F36" s="29">
        <v>53.985000000000007</v>
      </c>
      <c r="G36" s="29">
        <v>230.54000000000002</v>
      </c>
      <c r="H36" s="29">
        <v>1601.5350000000001</v>
      </c>
      <c r="I36" s="29">
        <v>330.63</v>
      </c>
      <c r="J36" s="29">
        <v>0.87999999999999989</v>
      </c>
      <c r="K36" s="29">
        <v>47.28</v>
      </c>
      <c r="L36" s="29">
        <v>6.2050000000000001</v>
      </c>
      <c r="M36" s="29">
        <v>405.76</v>
      </c>
      <c r="N36" s="29">
        <v>132.61500000000001</v>
      </c>
      <c r="O36" s="29">
        <v>685.65000000000009</v>
      </c>
      <c r="P36" s="29">
        <v>25.725000000000005</v>
      </c>
    </row>
    <row r="37" spans="1:16" ht="15" customHeight="1">
      <c r="B37" s="31"/>
      <c r="C37" s="32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</row>
    <row r="38" spans="1:16" s="24" customFormat="1" ht="20.100000000000001" customHeight="1">
      <c r="B38" s="23" t="s">
        <v>101</v>
      </c>
      <c r="C38" s="2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</row>
    <row r="39" spans="1:16" s="24" customFormat="1" ht="20.100000000000001" customHeight="1">
      <c r="B39" s="23" t="s">
        <v>99</v>
      </c>
      <c r="C39" s="2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</row>
    <row r="40" spans="1:16" s="24" customFormat="1" ht="20.100000000000001" customHeight="1">
      <c r="B40" s="23" t="s">
        <v>100</v>
      </c>
      <c r="C40" s="2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</row>
    <row r="41" spans="1:16" ht="15" customHeight="1">
      <c r="B41" s="31"/>
      <c r="C41" s="32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</row>
    <row r="42" spans="1:16" ht="33.6" customHeight="1">
      <c r="B42" s="105" t="s">
        <v>0</v>
      </c>
      <c r="C42" s="105" t="s">
        <v>1</v>
      </c>
      <c r="D42" s="105" t="s">
        <v>2</v>
      </c>
      <c r="E42" s="105" t="s">
        <v>3</v>
      </c>
      <c r="F42" s="105"/>
      <c r="G42" s="105"/>
      <c r="H42" s="105" t="s">
        <v>4</v>
      </c>
      <c r="I42" s="105" t="s">
        <v>5</v>
      </c>
      <c r="J42" s="105"/>
      <c r="K42" s="105"/>
      <c r="L42" s="105"/>
      <c r="M42" s="105" t="s">
        <v>6</v>
      </c>
      <c r="N42" s="105"/>
      <c r="O42" s="105"/>
      <c r="P42" s="105"/>
    </row>
    <row r="43" spans="1:16" ht="36" customHeight="1">
      <c r="B43" s="105"/>
      <c r="C43" s="105"/>
      <c r="D43" s="105"/>
      <c r="E43" s="25" t="s">
        <v>7</v>
      </c>
      <c r="F43" s="25" t="s">
        <v>8</v>
      </c>
      <c r="G43" s="25" t="s">
        <v>9</v>
      </c>
      <c r="H43" s="105"/>
      <c r="I43" s="25" t="s">
        <v>11</v>
      </c>
      <c r="J43" s="25" t="s">
        <v>111</v>
      </c>
      <c r="K43" s="25" t="s">
        <v>10</v>
      </c>
      <c r="L43" s="25" t="s">
        <v>12</v>
      </c>
      <c r="M43" s="25" t="s">
        <v>13</v>
      </c>
      <c r="N43" s="25" t="s">
        <v>15</v>
      </c>
      <c r="O43" s="25" t="s">
        <v>112</v>
      </c>
      <c r="P43" s="25" t="s">
        <v>16</v>
      </c>
    </row>
    <row r="44" spans="1:16" ht="20.100000000000001" customHeight="1">
      <c r="A44" s="20">
        <v>2</v>
      </c>
      <c r="B44" s="105" t="s">
        <v>17</v>
      </c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</row>
    <row r="45" spans="1:16" ht="22.15" customHeight="1">
      <c r="A45" s="20">
        <v>2</v>
      </c>
      <c r="B45" s="29" t="s">
        <v>130</v>
      </c>
      <c r="C45" s="26" t="s">
        <v>131</v>
      </c>
      <c r="D45" s="25">
        <v>100</v>
      </c>
      <c r="E45" s="27">
        <v>13.46</v>
      </c>
      <c r="F45" s="27">
        <v>15.09</v>
      </c>
      <c r="G45" s="27">
        <v>10.01</v>
      </c>
      <c r="H45" s="27">
        <v>229.7</v>
      </c>
      <c r="I45" s="27">
        <v>275.05</v>
      </c>
      <c r="J45" s="27">
        <v>0.16</v>
      </c>
      <c r="K45" s="27">
        <v>2.52</v>
      </c>
      <c r="L45" s="27">
        <v>1.2</v>
      </c>
      <c r="M45" s="27">
        <v>23.62</v>
      </c>
      <c r="N45" s="27">
        <v>40.54</v>
      </c>
      <c r="O45" s="27">
        <v>147.19</v>
      </c>
      <c r="P45" s="27">
        <v>1.46</v>
      </c>
    </row>
    <row r="46" spans="1:16" ht="20.45" customHeight="1">
      <c r="B46" s="25" t="s">
        <v>132</v>
      </c>
      <c r="C46" s="26" t="s">
        <v>134</v>
      </c>
      <c r="D46" s="25">
        <v>30</v>
      </c>
      <c r="E46" s="27">
        <v>0.21</v>
      </c>
      <c r="F46" s="27">
        <v>0.03</v>
      </c>
      <c r="G46" s="27">
        <v>0.56999999999999995</v>
      </c>
      <c r="H46" s="27">
        <v>3.39</v>
      </c>
      <c r="I46" s="27">
        <v>0</v>
      </c>
      <c r="J46" s="27">
        <v>0.09</v>
      </c>
      <c r="K46" s="27">
        <v>2.1</v>
      </c>
      <c r="L46" s="27">
        <v>0.03</v>
      </c>
      <c r="M46" s="27">
        <v>5.0999999999999996</v>
      </c>
      <c r="N46" s="27">
        <v>4.2</v>
      </c>
      <c r="O46" s="27">
        <v>9</v>
      </c>
      <c r="P46" s="27">
        <v>0.15</v>
      </c>
    </row>
    <row r="47" spans="1:16" ht="24.6" customHeight="1">
      <c r="B47" s="25" t="s">
        <v>222</v>
      </c>
      <c r="C47" s="26" t="s">
        <v>223</v>
      </c>
      <c r="D47" s="25">
        <v>30</v>
      </c>
      <c r="E47" s="27">
        <v>0.6</v>
      </c>
      <c r="F47" s="27">
        <v>0.24</v>
      </c>
      <c r="G47" s="27">
        <v>3.6599999999999997</v>
      </c>
      <c r="H47" s="27">
        <v>19.2</v>
      </c>
      <c r="I47" s="27">
        <v>0.6</v>
      </c>
      <c r="J47" s="27">
        <v>0.06</v>
      </c>
      <c r="K47" s="27">
        <v>0.78</v>
      </c>
      <c r="L47" s="27">
        <v>0.09</v>
      </c>
      <c r="M47" s="27">
        <v>1.2</v>
      </c>
      <c r="N47" s="27">
        <v>4.5</v>
      </c>
      <c r="O47" s="27">
        <v>13.799999999999999</v>
      </c>
      <c r="P47" s="27">
        <v>0.108</v>
      </c>
    </row>
    <row r="48" spans="1:16" ht="24.6" customHeight="1">
      <c r="B48" s="25" t="s">
        <v>216</v>
      </c>
      <c r="C48" s="26" t="s">
        <v>217</v>
      </c>
      <c r="D48" s="25">
        <v>20</v>
      </c>
      <c r="E48" s="27">
        <v>1.52</v>
      </c>
      <c r="F48" s="27">
        <v>0.16000000000000003</v>
      </c>
      <c r="G48" s="27">
        <v>9.8400000000000016</v>
      </c>
      <c r="H48" s="27">
        <v>46.88</v>
      </c>
      <c r="I48" s="27">
        <v>0</v>
      </c>
      <c r="J48" s="27">
        <v>2.2000000000000002E-2</v>
      </c>
      <c r="K48" s="27">
        <v>0</v>
      </c>
      <c r="L48" s="27">
        <v>0.24</v>
      </c>
      <c r="M48" s="27">
        <v>4</v>
      </c>
      <c r="N48" s="27">
        <v>2.8000000000000003</v>
      </c>
      <c r="O48" s="27">
        <v>13</v>
      </c>
      <c r="P48" s="27">
        <v>0.22000000000000003</v>
      </c>
    </row>
    <row r="49" spans="1:16" ht="29.45" customHeight="1">
      <c r="B49" s="29" t="s">
        <v>133</v>
      </c>
      <c r="C49" s="26" t="s">
        <v>369</v>
      </c>
      <c r="D49" s="25">
        <v>200</v>
      </c>
      <c r="E49" s="27">
        <v>0.12</v>
      </c>
      <c r="F49" s="27">
        <v>0.4</v>
      </c>
      <c r="G49" s="27">
        <v>15.14</v>
      </c>
      <c r="H49" s="27">
        <v>61.4</v>
      </c>
      <c r="I49" s="27">
        <v>0.2</v>
      </c>
      <c r="J49" s="27">
        <v>0</v>
      </c>
      <c r="K49" s="27">
        <v>3.92</v>
      </c>
      <c r="L49" s="27">
        <v>0.02</v>
      </c>
      <c r="M49" s="27">
        <v>3.24</v>
      </c>
      <c r="N49" s="27">
        <v>2.34</v>
      </c>
      <c r="O49" s="27">
        <v>4.3600000000000003</v>
      </c>
      <c r="P49" s="27">
        <v>0.48</v>
      </c>
    </row>
    <row r="50" spans="1:16" ht="20.45" customHeight="1">
      <c r="A50" s="20">
        <v>2</v>
      </c>
      <c r="B50" s="25"/>
      <c r="C50" s="26" t="s">
        <v>255</v>
      </c>
      <c r="D50" s="25">
        <v>200</v>
      </c>
      <c r="E50" s="27">
        <v>3.2</v>
      </c>
      <c r="F50" s="27">
        <v>1</v>
      </c>
      <c r="G50" s="27">
        <v>42</v>
      </c>
      <c r="H50" s="27">
        <v>189.8</v>
      </c>
      <c r="I50" s="27">
        <v>0</v>
      </c>
      <c r="J50" s="27">
        <v>0.08</v>
      </c>
      <c r="K50" s="27">
        <v>20</v>
      </c>
      <c r="L50" s="27">
        <v>0.8</v>
      </c>
      <c r="M50" s="27">
        <v>16</v>
      </c>
      <c r="N50" s="27">
        <v>84</v>
      </c>
      <c r="O50" s="27">
        <v>56</v>
      </c>
      <c r="P50" s="27">
        <v>1.2</v>
      </c>
    </row>
    <row r="51" spans="1:16" ht="20.100000000000001" customHeight="1">
      <c r="A51" s="20">
        <v>2</v>
      </c>
      <c r="B51" s="25"/>
      <c r="C51" s="26" t="s">
        <v>18</v>
      </c>
      <c r="D51" s="25">
        <v>550</v>
      </c>
      <c r="E51" s="25">
        <v>18.899999999999999</v>
      </c>
      <c r="F51" s="25">
        <v>16.89</v>
      </c>
      <c r="G51" s="25">
        <v>80.650000000000006</v>
      </c>
      <c r="H51" s="25">
        <v>546.98</v>
      </c>
      <c r="I51" s="25">
        <v>275.85000000000002</v>
      </c>
      <c r="J51" s="25">
        <v>0.32200000000000001</v>
      </c>
      <c r="K51" s="25">
        <v>27.220000000000002</v>
      </c>
      <c r="L51" s="25">
        <v>2.35</v>
      </c>
      <c r="M51" s="25">
        <v>48.06</v>
      </c>
      <c r="N51" s="25">
        <v>134.18</v>
      </c>
      <c r="O51" s="25">
        <v>234.35</v>
      </c>
      <c r="P51" s="25">
        <v>3.468</v>
      </c>
    </row>
    <row r="52" spans="1:16" ht="20.100000000000001" customHeight="1">
      <c r="A52" s="20">
        <v>2</v>
      </c>
      <c r="B52" s="105" t="s">
        <v>19</v>
      </c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</row>
    <row r="53" spans="1:16" ht="21.75" customHeight="1">
      <c r="A53" s="20">
        <v>2</v>
      </c>
      <c r="B53" s="25" t="s">
        <v>137</v>
      </c>
      <c r="C53" s="26" t="s">
        <v>138</v>
      </c>
      <c r="D53" s="25">
        <v>60</v>
      </c>
      <c r="E53" s="33">
        <v>0.76800000000000002</v>
      </c>
      <c r="F53" s="33">
        <v>3.222</v>
      </c>
      <c r="G53" s="33">
        <v>4.38</v>
      </c>
      <c r="H53" s="33">
        <v>49.59</v>
      </c>
      <c r="I53" s="33">
        <v>0.65400000000000003</v>
      </c>
      <c r="J53" s="33">
        <v>6.0000000000000001E-3</v>
      </c>
      <c r="K53" s="33">
        <v>2.19</v>
      </c>
      <c r="L53" s="33">
        <v>0.38400000000000001</v>
      </c>
      <c r="M53" s="33">
        <v>17.814</v>
      </c>
      <c r="N53" s="33">
        <v>10.476000000000001</v>
      </c>
      <c r="O53" s="33">
        <v>20.532</v>
      </c>
      <c r="P53" s="33">
        <v>0.66600000000000004</v>
      </c>
    </row>
    <row r="54" spans="1:16" s="76" customFormat="1" ht="21.75" customHeight="1">
      <c r="B54" s="79" t="s">
        <v>326</v>
      </c>
      <c r="C54" s="80" t="s">
        <v>327</v>
      </c>
      <c r="D54" s="79">
        <v>60</v>
      </c>
      <c r="E54" s="77">
        <v>0.46199999999999997</v>
      </c>
      <c r="F54" s="77">
        <v>3.24</v>
      </c>
      <c r="G54" s="77">
        <v>1.62</v>
      </c>
      <c r="H54" s="77">
        <v>37.5</v>
      </c>
      <c r="I54" s="77">
        <v>0</v>
      </c>
      <c r="J54" s="77">
        <v>1.7999999999999999E-2</v>
      </c>
      <c r="K54" s="77">
        <v>3.7199999999999998</v>
      </c>
      <c r="L54" s="77">
        <v>0.40200000000000002</v>
      </c>
      <c r="M54" s="77">
        <v>10.739999999999998</v>
      </c>
      <c r="N54" s="77">
        <v>7.8</v>
      </c>
      <c r="O54" s="77">
        <v>19.2</v>
      </c>
      <c r="P54" s="77">
        <v>0.3</v>
      </c>
    </row>
    <row r="55" spans="1:16" ht="21.75" customHeight="1">
      <c r="B55" s="27" t="s">
        <v>167</v>
      </c>
      <c r="C55" s="78" t="s">
        <v>252</v>
      </c>
      <c r="D55" s="27">
        <v>60</v>
      </c>
      <c r="E55" s="33">
        <v>0.55200000000000005</v>
      </c>
      <c r="F55" s="33">
        <v>2.7119999999999997</v>
      </c>
      <c r="G55" s="33">
        <v>1.512</v>
      </c>
      <c r="H55" s="33">
        <v>32.634</v>
      </c>
      <c r="I55" s="33">
        <v>0</v>
      </c>
      <c r="J55" s="33">
        <v>1.2E-2</v>
      </c>
      <c r="K55" s="33">
        <v>3.048</v>
      </c>
      <c r="L55" s="33">
        <v>0.34799999999999998</v>
      </c>
      <c r="M55" s="33">
        <v>14.868</v>
      </c>
      <c r="N55" s="33">
        <v>8.6280000000000001</v>
      </c>
      <c r="O55" s="33">
        <v>17.652000000000001</v>
      </c>
      <c r="P55" s="33">
        <v>0.38400000000000001</v>
      </c>
    </row>
    <row r="56" spans="1:16" ht="21.75" customHeight="1">
      <c r="B56" s="60"/>
      <c r="C56" s="61" t="s">
        <v>303</v>
      </c>
      <c r="D56" s="60"/>
      <c r="E56" s="67">
        <v>0.61499999999999999</v>
      </c>
      <c r="F56" s="67">
        <v>3.2309999999999999</v>
      </c>
      <c r="G56" s="67">
        <v>3</v>
      </c>
      <c r="H56" s="67">
        <v>43.545000000000002</v>
      </c>
      <c r="I56" s="67">
        <v>0.32700000000000001</v>
      </c>
      <c r="J56" s="67">
        <v>1.2E-2</v>
      </c>
      <c r="K56" s="67">
        <v>2.9550000000000001</v>
      </c>
      <c r="L56" s="67">
        <v>0.39300000000000002</v>
      </c>
      <c r="M56" s="67">
        <v>14.276999999999999</v>
      </c>
      <c r="N56" s="67">
        <v>9.1379999999999999</v>
      </c>
      <c r="O56" s="67">
        <v>19.866</v>
      </c>
      <c r="P56" s="67">
        <v>0.48299999999999998</v>
      </c>
    </row>
    <row r="57" spans="1:16" ht="20.25" customHeight="1">
      <c r="B57" s="25" t="s">
        <v>139</v>
      </c>
      <c r="C57" s="26" t="s">
        <v>140</v>
      </c>
      <c r="D57" s="25">
        <v>200</v>
      </c>
      <c r="E57" s="33">
        <v>1.98</v>
      </c>
      <c r="F57" s="33">
        <v>3.84</v>
      </c>
      <c r="G57" s="33">
        <v>13.76</v>
      </c>
      <c r="H57" s="33">
        <v>97.52</v>
      </c>
      <c r="I57" s="33">
        <v>102.34</v>
      </c>
      <c r="J57" s="33">
        <v>0.06</v>
      </c>
      <c r="K57" s="33">
        <v>1.42</v>
      </c>
      <c r="L57" s="33">
        <v>0.57999999999999996</v>
      </c>
      <c r="M57" s="33">
        <v>14.46</v>
      </c>
      <c r="N57" s="33">
        <v>20.079999999999998</v>
      </c>
      <c r="O57" s="33">
        <v>57.56</v>
      </c>
      <c r="P57" s="33">
        <v>0.76</v>
      </c>
    </row>
    <row r="58" spans="1:16" ht="20.25" customHeight="1">
      <c r="B58" s="27" t="s">
        <v>309</v>
      </c>
      <c r="C58" s="78" t="s">
        <v>310</v>
      </c>
      <c r="D58" s="27" t="s">
        <v>311</v>
      </c>
      <c r="E58" s="33">
        <v>6.12</v>
      </c>
      <c r="F58" s="33">
        <v>5.24</v>
      </c>
      <c r="G58" s="33">
        <v>13.49</v>
      </c>
      <c r="H58" s="33">
        <v>125.6</v>
      </c>
      <c r="I58" s="33">
        <v>104.84</v>
      </c>
      <c r="J58" s="33">
        <v>0.14000000000000001</v>
      </c>
      <c r="K58" s="33">
        <v>1.0900000000000001</v>
      </c>
      <c r="L58" s="33">
        <v>0.46</v>
      </c>
      <c r="M58" s="33">
        <v>15.14</v>
      </c>
      <c r="N58" s="33">
        <v>29.47</v>
      </c>
      <c r="O58" s="33">
        <v>89.990000000000009</v>
      </c>
      <c r="P58" s="33">
        <v>1.1499999999999999</v>
      </c>
    </row>
    <row r="59" spans="1:16" ht="20.25" customHeight="1">
      <c r="B59" s="60"/>
      <c r="C59" s="61" t="s">
        <v>303</v>
      </c>
      <c r="D59" s="60"/>
      <c r="E59" s="67">
        <v>4.05</v>
      </c>
      <c r="F59" s="67">
        <v>4.54</v>
      </c>
      <c r="G59" s="67">
        <v>13.625</v>
      </c>
      <c r="H59" s="67">
        <v>111.56</v>
      </c>
      <c r="I59" s="67">
        <v>103.59</v>
      </c>
      <c r="J59" s="67">
        <v>0.1</v>
      </c>
      <c r="K59" s="67">
        <v>1.2549999999999999</v>
      </c>
      <c r="L59" s="67">
        <v>0.52</v>
      </c>
      <c r="M59" s="67">
        <v>14.8</v>
      </c>
      <c r="N59" s="67">
        <v>24.774999999999999</v>
      </c>
      <c r="O59" s="67">
        <v>73.775000000000006</v>
      </c>
      <c r="P59" s="67">
        <v>0.95499999999999996</v>
      </c>
    </row>
    <row r="60" spans="1:16" ht="19.5" customHeight="1">
      <c r="B60" s="29" t="s">
        <v>244</v>
      </c>
      <c r="C60" s="26" t="s">
        <v>245</v>
      </c>
      <c r="D60" s="25">
        <v>100</v>
      </c>
      <c r="E60" s="33">
        <v>15.61</v>
      </c>
      <c r="F60" s="33">
        <v>14.8</v>
      </c>
      <c r="G60" s="33">
        <v>0.43</v>
      </c>
      <c r="H60" s="33">
        <v>197.36</v>
      </c>
      <c r="I60" s="33">
        <v>40.58</v>
      </c>
      <c r="J60" s="33">
        <v>0.04</v>
      </c>
      <c r="K60" s="33">
        <v>0.99</v>
      </c>
      <c r="L60" s="33">
        <v>0.28999999999999998</v>
      </c>
      <c r="M60" s="33">
        <v>14.95</v>
      </c>
      <c r="N60" s="33">
        <v>14.36</v>
      </c>
      <c r="O60" s="33">
        <v>142.06</v>
      </c>
      <c r="P60" s="33">
        <v>1.26</v>
      </c>
    </row>
    <row r="61" spans="1:16" ht="21" customHeight="1">
      <c r="B61" s="29" t="s">
        <v>289</v>
      </c>
      <c r="C61" s="26" t="s">
        <v>290</v>
      </c>
      <c r="D61" s="25">
        <v>150</v>
      </c>
      <c r="E61" s="33">
        <v>3.2549999999999999</v>
      </c>
      <c r="F61" s="33">
        <v>4.6049999999999995</v>
      </c>
      <c r="G61" s="33">
        <v>24.434999999999999</v>
      </c>
      <c r="H61" s="33">
        <v>152.20499999999998</v>
      </c>
      <c r="I61" s="33">
        <v>135.495</v>
      </c>
      <c r="J61" s="33">
        <v>0.13500000000000001</v>
      </c>
      <c r="K61" s="33">
        <v>0.91500000000000004</v>
      </c>
      <c r="L61" s="33">
        <v>0.66</v>
      </c>
      <c r="M61" s="33">
        <v>19.875</v>
      </c>
      <c r="N61" s="33">
        <v>36.704999999999998</v>
      </c>
      <c r="O61" s="33">
        <v>90</v>
      </c>
      <c r="P61" s="33">
        <v>1.3800000000000001</v>
      </c>
    </row>
    <row r="62" spans="1:16" s="76" customFormat="1" ht="21" customHeight="1">
      <c r="B62" s="81" t="s">
        <v>328</v>
      </c>
      <c r="C62" s="80" t="s">
        <v>329</v>
      </c>
      <c r="D62" s="79">
        <v>150</v>
      </c>
      <c r="E62" s="77">
        <v>12.687000000000001</v>
      </c>
      <c r="F62" s="77">
        <v>12.790000000000001</v>
      </c>
      <c r="G62" s="77">
        <v>25.982000000000003</v>
      </c>
      <c r="H62" s="77">
        <v>269.78600000000006</v>
      </c>
      <c r="I62" s="77">
        <v>101.86</v>
      </c>
      <c r="J62" s="77">
        <v>0.32600000000000007</v>
      </c>
      <c r="K62" s="77">
        <v>0.77</v>
      </c>
      <c r="L62" s="77">
        <v>1.2160000000000002</v>
      </c>
      <c r="M62" s="77">
        <v>15.535000000000002</v>
      </c>
      <c r="N62" s="77">
        <v>91.927000000000007</v>
      </c>
      <c r="O62" s="77">
        <v>193.13200000000001</v>
      </c>
      <c r="P62" s="77">
        <v>3.7560000000000002</v>
      </c>
    </row>
    <row r="63" spans="1:16" ht="21" customHeight="1">
      <c r="B63" s="29"/>
      <c r="C63" s="61" t="s">
        <v>303</v>
      </c>
      <c r="D63" s="60"/>
      <c r="E63" s="67">
        <v>15.776</v>
      </c>
      <c r="F63" s="67">
        <v>16.0975</v>
      </c>
      <c r="G63" s="67">
        <v>25.423500000000001</v>
      </c>
      <c r="H63" s="67">
        <v>309.67550000000006</v>
      </c>
      <c r="I63" s="67">
        <v>138.9675</v>
      </c>
      <c r="J63" s="67">
        <v>0.25050000000000006</v>
      </c>
      <c r="K63" s="67">
        <v>1.3374999999999999</v>
      </c>
      <c r="L63" s="67">
        <v>1.0830000000000002</v>
      </c>
      <c r="M63" s="67">
        <v>25.18</v>
      </c>
      <c r="N63" s="67">
        <v>71.496000000000009</v>
      </c>
      <c r="O63" s="67">
        <v>212.596</v>
      </c>
      <c r="P63" s="67">
        <v>3.198</v>
      </c>
    </row>
    <row r="64" spans="1:16" ht="20.100000000000001" customHeight="1">
      <c r="B64" s="29" t="s">
        <v>144</v>
      </c>
      <c r="C64" s="26" t="s">
        <v>145</v>
      </c>
      <c r="D64" s="25">
        <v>200</v>
      </c>
      <c r="E64" s="33">
        <v>0.38</v>
      </c>
      <c r="F64" s="33">
        <v>0</v>
      </c>
      <c r="G64" s="33">
        <v>25.72</v>
      </c>
      <c r="H64" s="33">
        <v>104.4</v>
      </c>
      <c r="I64" s="33">
        <v>12</v>
      </c>
      <c r="J64" s="33">
        <v>0</v>
      </c>
      <c r="K64" s="33">
        <v>0.02</v>
      </c>
      <c r="L64" s="33">
        <v>0</v>
      </c>
      <c r="M64" s="33">
        <v>40</v>
      </c>
      <c r="N64" s="33">
        <v>1.68</v>
      </c>
      <c r="O64" s="33">
        <v>3.44</v>
      </c>
      <c r="P64" s="33">
        <v>0.1</v>
      </c>
    </row>
    <row r="65" spans="1:16" ht="20.100000000000001" customHeight="1">
      <c r="B65" s="25" t="s">
        <v>216</v>
      </c>
      <c r="C65" s="26" t="s">
        <v>217</v>
      </c>
      <c r="D65" s="25">
        <v>30</v>
      </c>
      <c r="E65" s="34">
        <v>2.2799999999999998</v>
      </c>
      <c r="F65" s="34">
        <v>0.24</v>
      </c>
      <c r="G65" s="34">
        <v>14.76</v>
      </c>
      <c r="H65" s="34">
        <v>70.319999999999993</v>
      </c>
      <c r="I65" s="34">
        <v>0</v>
      </c>
      <c r="J65" s="34">
        <v>3.3000000000000002E-2</v>
      </c>
      <c r="K65" s="34">
        <v>0</v>
      </c>
      <c r="L65" s="34">
        <v>0.36</v>
      </c>
      <c r="M65" s="34">
        <v>6</v>
      </c>
      <c r="N65" s="34">
        <v>4.2</v>
      </c>
      <c r="O65" s="34">
        <v>19.5</v>
      </c>
      <c r="P65" s="34">
        <v>0.33</v>
      </c>
    </row>
    <row r="66" spans="1:16" ht="20.100000000000001" customHeight="1">
      <c r="B66" s="25" t="s">
        <v>218</v>
      </c>
      <c r="C66" s="26" t="s">
        <v>219</v>
      </c>
      <c r="D66" s="25">
        <v>40</v>
      </c>
      <c r="E66" s="34">
        <v>2.2399999999999998</v>
      </c>
      <c r="F66" s="34">
        <v>0.44000000000000006</v>
      </c>
      <c r="G66" s="34">
        <v>23.76</v>
      </c>
      <c r="H66" s="34">
        <v>107.96</v>
      </c>
      <c r="I66" s="34">
        <v>0</v>
      </c>
      <c r="J66" s="34">
        <v>0.16000000000000003</v>
      </c>
      <c r="K66" s="34">
        <v>0</v>
      </c>
      <c r="L66" s="34">
        <v>0.36000000000000004</v>
      </c>
      <c r="M66" s="34">
        <v>9.2000000000000011</v>
      </c>
      <c r="N66" s="34">
        <v>10</v>
      </c>
      <c r="O66" s="34">
        <v>42.400000000000006</v>
      </c>
      <c r="P66" s="34">
        <v>1.2400000000000002</v>
      </c>
    </row>
    <row r="67" spans="1:16" ht="20.100000000000001" customHeight="1">
      <c r="A67" s="20">
        <v>2</v>
      </c>
      <c r="B67" s="25"/>
      <c r="C67" s="26" t="s">
        <v>18</v>
      </c>
      <c r="D67" s="25" t="s">
        <v>314</v>
      </c>
      <c r="E67" s="29">
        <v>25.340999999999998</v>
      </c>
      <c r="F67" s="29">
        <v>24.548500000000001</v>
      </c>
      <c r="G67" s="29">
        <v>106.28850000000001</v>
      </c>
      <c r="H67" s="29">
        <v>747.46050000000014</v>
      </c>
      <c r="I67" s="29">
        <v>254.8845</v>
      </c>
      <c r="J67" s="29">
        <v>0.5555000000000001</v>
      </c>
      <c r="K67" s="29">
        <v>5.567499999999999</v>
      </c>
      <c r="L67" s="29">
        <v>2.7160000000000002</v>
      </c>
      <c r="M67" s="29">
        <v>109.45700000000001</v>
      </c>
      <c r="N67" s="29">
        <v>121.28900000000002</v>
      </c>
      <c r="O67" s="29">
        <v>371.577</v>
      </c>
      <c r="P67" s="29">
        <v>6.306</v>
      </c>
    </row>
    <row r="68" spans="1:16" ht="20.100000000000001" customHeight="1">
      <c r="A68" s="20">
        <v>2</v>
      </c>
      <c r="B68" s="105" t="s">
        <v>20</v>
      </c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  <c r="P68" s="105"/>
    </row>
    <row r="69" spans="1:16" s="35" customFormat="1" ht="23.45" customHeight="1">
      <c r="A69" s="35">
        <v>2</v>
      </c>
      <c r="B69" s="36" t="s">
        <v>367</v>
      </c>
      <c r="C69" s="37" t="s">
        <v>267</v>
      </c>
      <c r="D69" s="38">
        <v>100</v>
      </c>
      <c r="E69" s="39">
        <v>9.14</v>
      </c>
      <c r="F69" s="39">
        <v>10.74</v>
      </c>
      <c r="G69" s="39">
        <v>31.08</v>
      </c>
      <c r="H69" s="39">
        <v>257.54000000000002</v>
      </c>
      <c r="I69" s="39">
        <v>73.8</v>
      </c>
      <c r="J69" s="39">
        <v>0.03</v>
      </c>
      <c r="K69" s="39">
        <v>0.03</v>
      </c>
      <c r="L69" s="39">
        <v>1.29</v>
      </c>
      <c r="M69" s="39">
        <v>100.63</v>
      </c>
      <c r="N69" s="39">
        <v>12.93</v>
      </c>
      <c r="O69" s="39">
        <v>118.52</v>
      </c>
      <c r="P69" s="39">
        <v>1.26</v>
      </c>
    </row>
    <row r="70" spans="1:16" ht="24" customHeight="1">
      <c r="B70" s="36" t="s">
        <v>146</v>
      </c>
      <c r="C70" s="37" t="s">
        <v>147</v>
      </c>
      <c r="D70" s="38">
        <v>200</v>
      </c>
      <c r="E70" s="40">
        <v>0.12</v>
      </c>
      <c r="F70" s="40">
        <v>0.02</v>
      </c>
      <c r="G70" s="40">
        <v>15.4</v>
      </c>
      <c r="H70" s="40">
        <v>62.26</v>
      </c>
      <c r="I70" s="40">
        <v>0.2</v>
      </c>
      <c r="J70" s="40">
        <v>0</v>
      </c>
      <c r="K70" s="40">
        <v>2.56</v>
      </c>
      <c r="L70" s="40">
        <v>0.04</v>
      </c>
      <c r="M70" s="40">
        <v>6.08</v>
      </c>
      <c r="N70" s="40">
        <v>1.68</v>
      </c>
      <c r="O70" s="40">
        <v>3.06</v>
      </c>
      <c r="P70" s="40">
        <v>0.12</v>
      </c>
    </row>
    <row r="71" spans="1:16" ht="20.100000000000001" customHeight="1">
      <c r="A71" s="20">
        <v>2</v>
      </c>
      <c r="B71" s="38"/>
      <c r="C71" s="26" t="s">
        <v>18</v>
      </c>
      <c r="D71" s="38">
        <v>300</v>
      </c>
      <c r="E71" s="29">
        <v>9.26</v>
      </c>
      <c r="F71" s="29">
        <v>10.76</v>
      </c>
      <c r="G71" s="29">
        <v>46.48</v>
      </c>
      <c r="H71" s="29">
        <v>319.8</v>
      </c>
      <c r="I71" s="29">
        <v>74</v>
      </c>
      <c r="J71" s="29">
        <v>0.03</v>
      </c>
      <c r="K71" s="29">
        <v>2.59</v>
      </c>
      <c r="L71" s="29">
        <v>1.33</v>
      </c>
      <c r="M71" s="29">
        <v>106.71</v>
      </c>
      <c r="N71" s="29">
        <v>14.61</v>
      </c>
      <c r="O71" s="29">
        <v>121.58</v>
      </c>
      <c r="P71" s="29">
        <v>1.38</v>
      </c>
    </row>
    <row r="72" spans="1:16" ht="20.100000000000001" customHeight="1">
      <c r="A72" s="20">
        <v>2</v>
      </c>
      <c r="B72" s="27"/>
      <c r="C72" s="26" t="s">
        <v>22</v>
      </c>
      <c r="D72" s="25" t="s">
        <v>315</v>
      </c>
      <c r="E72" s="29">
        <v>53.500999999999998</v>
      </c>
      <c r="F72" s="29">
        <v>52.198500000000003</v>
      </c>
      <c r="G72" s="29">
        <v>233.41850000000002</v>
      </c>
      <c r="H72" s="29">
        <v>1614.2405000000001</v>
      </c>
      <c r="I72" s="29">
        <v>604.73450000000003</v>
      </c>
      <c r="J72" s="29">
        <v>0.9075000000000002</v>
      </c>
      <c r="K72" s="29">
        <v>35.377499999999998</v>
      </c>
      <c r="L72" s="29">
        <v>6.3960000000000008</v>
      </c>
      <c r="M72" s="29">
        <v>264.22699999999998</v>
      </c>
      <c r="N72" s="29">
        <v>270.07900000000001</v>
      </c>
      <c r="O72" s="29">
        <v>727.50699999999995</v>
      </c>
      <c r="P72" s="29">
        <v>11.154</v>
      </c>
    </row>
    <row r="73" spans="1:16" ht="16.149999999999999" customHeight="1">
      <c r="B73" s="31"/>
      <c r="C73" s="32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</row>
    <row r="74" spans="1:16" s="24" customFormat="1" ht="20.100000000000001" customHeight="1">
      <c r="B74" s="23" t="s">
        <v>102</v>
      </c>
      <c r="C74" s="2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1:16" s="24" customFormat="1" ht="20.100000000000001" customHeight="1">
      <c r="B75" s="23" t="s">
        <v>99</v>
      </c>
      <c r="C75" s="2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</row>
    <row r="76" spans="1:16" s="24" customFormat="1" ht="20.100000000000001" customHeight="1">
      <c r="B76" s="23" t="s">
        <v>100</v>
      </c>
      <c r="C76" s="2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</row>
    <row r="77" spans="1:16" ht="18" customHeight="1">
      <c r="B77" s="31"/>
      <c r="C77" s="32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</row>
    <row r="78" spans="1:16" ht="33.6" customHeight="1">
      <c r="B78" s="105" t="s">
        <v>0</v>
      </c>
      <c r="C78" s="105" t="s">
        <v>1</v>
      </c>
      <c r="D78" s="105" t="s">
        <v>2</v>
      </c>
      <c r="E78" s="105" t="s">
        <v>3</v>
      </c>
      <c r="F78" s="105"/>
      <c r="G78" s="105"/>
      <c r="H78" s="105" t="s">
        <v>4</v>
      </c>
      <c r="I78" s="105" t="s">
        <v>5</v>
      </c>
      <c r="J78" s="105"/>
      <c r="K78" s="105"/>
      <c r="L78" s="105"/>
      <c r="M78" s="105" t="s">
        <v>6</v>
      </c>
      <c r="N78" s="105"/>
      <c r="O78" s="105"/>
      <c r="P78" s="105"/>
    </row>
    <row r="79" spans="1:16" ht="35.450000000000003" customHeight="1">
      <c r="B79" s="105"/>
      <c r="C79" s="105"/>
      <c r="D79" s="105"/>
      <c r="E79" s="25" t="s">
        <v>7</v>
      </c>
      <c r="F79" s="25" t="s">
        <v>8</v>
      </c>
      <c r="G79" s="25" t="s">
        <v>9</v>
      </c>
      <c r="H79" s="105"/>
      <c r="I79" s="25" t="s">
        <v>11</v>
      </c>
      <c r="J79" s="25" t="s">
        <v>111</v>
      </c>
      <c r="K79" s="25" t="s">
        <v>10</v>
      </c>
      <c r="L79" s="25" t="s">
        <v>12</v>
      </c>
      <c r="M79" s="25" t="s">
        <v>13</v>
      </c>
      <c r="N79" s="25" t="s">
        <v>15</v>
      </c>
      <c r="O79" s="25" t="s">
        <v>112</v>
      </c>
      <c r="P79" s="25" t="s">
        <v>16</v>
      </c>
    </row>
    <row r="80" spans="1:16" ht="15.6" customHeight="1">
      <c r="A80" s="20">
        <v>3</v>
      </c>
      <c r="B80" s="105" t="s">
        <v>17</v>
      </c>
      <c r="C80" s="105"/>
      <c r="D80" s="105"/>
      <c r="E80" s="105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05"/>
    </row>
    <row r="81" spans="1:16" ht="21.6" customHeight="1">
      <c r="A81" s="20">
        <v>3</v>
      </c>
      <c r="B81" s="25" t="s">
        <v>148</v>
      </c>
      <c r="C81" s="26" t="s">
        <v>149</v>
      </c>
      <c r="D81" s="25">
        <v>200</v>
      </c>
      <c r="E81" s="41">
        <v>5.8</v>
      </c>
      <c r="F81" s="41">
        <v>3</v>
      </c>
      <c r="G81" s="41">
        <v>32.200000000000003</v>
      </c>
      <c r="H81" s="41">
        <v>179.92</v>
      </c>
      <c r="I81" s="41">
        <v>14.08</v>
      </c>
      <c r="J81" s="41">
        <v>0.1</v>
      </c>
      <c r="K81" s="41">
        <v>0.54</v>
      </c>
      <c r="L81" s="41">
        <v>0.12</v>
      </c>
      <c r="M81" s="41">
        <v>115.8</v>
      </c>
      <c r="N81" s="41">
        <v>33.799999999999997</v>
      </c>
      <c r="O81" s="41">
        <v>142</v>
      </c>
      <c r="P81" s="41">
        <v>0.7</v>
      </c>
    </row>
    <row r="82" spans="1:16" ht="20.45" customHeight="1">
      <c r="A82" s="20">
        <v>3</v>
      </c>
      <c r="B82" s="25"/>
      <c r="C82" s="26" t="s">
        <v>257</v>
      </c>
      <c r="D82" s="25">
        <v>40</v>
      </c>
      <c r="E82" s="42">
        <v>3.7199999999999998</v>
      </c>
      <c r="F82" s="49">
        <v>5.0666666666666664</v>
      </c>
      <c r="G82" s="41">
        <v>7.2000000000000011</v>
      </c>
      <c r="H82" s="41">
        <v>89.279999999999987</v>
      </c>
      <c r="I82" s="41">
        <v>40</v>
      </c>
      <c r="J82" s="41">
        <v>2.6666666666666665E-2</v>
      </c>
      <c r="K82" s="41">
        <v>2.04</v>
      </c>
      <c r="L82" s="41">
        <v>0.12</v>
      </c>
      <c r="M82" s="41">
        <v>30.16</v>
      </c>
      <c r="N82" s="41">
        <v>7.16</v>
      </c>
      <c r="O82" s="41">
        <v>48.32</v>
      </c>
      <c r="P82" s="41">
        <v>0.28000000000000003</v>
      </c>
    </row>
    <row r="83" spans="1:16">
      <c r="B83" s="25" t="s">
        <v>224</v>
      </c>
      <c r="C83" s="26" t="s">
        <v>225</v>
      </c>
      <c r="D83" s="25">
        <v>40</v>
      </c>
      <c r="E83" s="41">
        <v>3</v>
      </c>
      <c r="F83" s="41">
        <v>1.1599999999999999</v>
      </c>
      <c r="G83" s="41">
        <v>20.560000000000002</v>
      </c>
      <c r="H83" s="41">
        <v>104.68</v>
      </c>
      <c r="I83" s="41">
        <v>0</v>
      </c>
      <c r="J83" s="41">
        <v>1.2E-2</v>
      </c>
      <c r="K83" s="41">
        <v>0</v>
      </c>
      <c r="L83" s="41">
        <v>0.68</v>
      </c>
      <c r="M83" s="41">
        <v>7.6000000000000005</v>
      </c>
      <c r="N83" s="41">
        <v>5.2</v>
      </c>
      <c r="O83" s="41">
        <v>26</v>
      </c>
      <c r="P83" s="41">
        <v>0.48</v>
      </c>
    </row>
    <row r="84" spans="1:16" ht="15.6" customHeight="1">
      <c r="B84" s="25" t="s">
        <v>240</v>
      </c>
      <c r="C84" s="26" t="s">
        <v>241</v>
      </c>
      <c r="D84" s="25">
        <v>20</v>
      </c>
      <c r="E84" s="42">
        <v>4.3600000000000003</v>
      </c>
      <c r="F84" s="41">
        <v>5.2</v>
      </c>
      <c r="G84" s="41">
        <v>0</v>
      </c>
      <c r="H84" s="41">
        <v>64.239999999999995</v>
      </c>
      <c r="I84" s="41">
        <v>31.200000000000003</v>
      </c>
      <c r="J84" s="41">
        <v>6.0000000000000001E-3</v>
      </c>
      <c r="K84" s="41">
        <v>5.6000000000000008E-2</v>
      </c>
      <c r="L84" s="41">
        <v>0.1</v>
      </c>
      <c r="M84" s="41">
        <v>154.88</v>
      </c>
      <c r="N84" s="41">
        <v>6.09</v>
      </c>
      <c r="O84" s="41">
        <v>87</v>
      </c>
      <c r="P84" s="41">
        <v>0.17400000000000002</v>
      </c>
    </row>
    <row r="85" spans="1:16" ht="20.100000000000001" customHeight="1">
      <c r="A85" s="20">
        <v>3</v>
      </c>
      <c r="B85" s="29" t="s">
        <v>175</v>
      </c>
      <c r="C85" s="26" t="s">
        <v>176</v>
      </c>
      <c r="D85" s="25">
        <v>200</v>
      </c>
      <c r="E85" s="42">
        <v>3.94</v>
      </c>
      <c r="F85" s="41">
        <v>3.06</v>
      </c>
      <c r="G85" s="41">
        <v>16.34</v>
      </c>
      <c r="H85" s="41">
        <v>108.66</v>
      </c>
      <c r="I85" s="41">
        <v>16.28</v>
      </c>
      <c r="J85" s="41">
        <v>0.02</v>
      </c>
      <c r="K85" s="41">
        <v>0.64</v>
      </c>
      <c r="L85" s="41">
        <v>0</v>
      </c>
      <c r="M85" s="41">
        <v>130.56</v>
      </c>
      <c r="N85" s="41">
        <v>24.96</v>
      </c>
      <c r="O85" s="41">
        <v>111.7</v>
      </c>
      <c r="P85" s="41">
        <v>0.66</v>
      </c>
    </row>
    <row r="86" spans="1:16" ht="17.45" customHeight="1">
      <c r="A86" s="20">
        <v>3</v>
      </c>
      <c r="B86" s="25"/>
      <c r="C86" s="26" t="s">
        <v>18</v>
      </c>
      <c r="D86" s="25">
        <v>500</v>
      </c>
      <c r="E86" s="43">
        <v>20.82</v>
      </c>
      <c r="F86" s="29">
        <v>17.486666666666665</v>
      </c>
      <c r="G86" s="29">
        <v>76.300000000000011</v>
      </c>
      <c r="H86" s="29">
        <v>546.78</v>
      </c>
      <c r="I86" s="29">
        <v>101.56</v>
      </c>
      <c r="J86" s="29">
        <v>0.16466666666666668</v>
      </c>
      <c r="K86" s="29">
        <v>3.2760000000000002</v>
      </c>
      <c r="L86" s="29">
        <v>1.02</v>
      </c>
      <c r="M86" s="29">
        <v>439.00000000000006</v>
      </c>
      <c r="N86" s="29">
        <v>77.209999999999994</v>
      </c>
      <c r="O86" s="29">
        <v>415.02</v>
      </c>
      <c r="P86" s="29">
        <v>2.294</v>
      </c>
    </row>
    <row r="87" spans="1:16" ht="21" customHeight="1">
      <c r="A87" s="20">
        <v>3</v>
      </c>
      <c r="B87" s="105" t="s">
        <v>19</v>
      </c>
      <c r="C87" s="105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</row>
    <row r="88" spans="1:16" ht="29.45" customHeight="1">
      <c r="A88" s="20">
        <v>3</v>
      </c>
      <c r="B88" s="25" t="s">
        <v>153</v>
      </c>
      <c r="C88" s="26" t="s">
        <v>154</v>
      </c>
      <c r="D88" s="25">
        <v>60</v>
      </c>
      <c r="E88" s="28">
        <v>0.52800000000000002</v>
      </c>
      <c r="F88" s="28">
        <v>3.2579999999999996</v>
      </c>
      <c r="G88" s="28">
        <v>1.95</v>
      </c>
      <c r="H88" s="28">
        <v>39.222000000000001</v>
      </c>
      <c r="I88" s="28">
        <v>22.979999999999997</v>
      </c>
      <c r="J88" s="28">
        <v>2.4E-2</v>
      </c>
      <c r="K88" s="28">
        <v>4.6379999999999999</v>
      </c>
      <c r="L88" s="28">
        <v>0.56999999999999995</v>
      </c>
      <c r="M88" s="28">
        <v>9.0839999999999996</v>
      </c>
      <c r="N88" s="28">
        <v>8.8260000000000005</v>
      </c>
      <c r="O88" s="28">
        <v>16.506</v>
      </c>
      <c r="P88" s="28">
        <v>0.378</v>
      </c>
    </row>
    <row r="89" spans="1:16" ht="20.45" customHeight="1">
      <c r="B89" s="25" t="s">
        <v>155</v>
      </c>
      <c r="C89" s="26" t="s">
        <v>156</v>
      </c>
      <c r="D89" s="25">
        <v>60</v>
      </c>
      <c r="E89" s="28">
        <v>3.1019999999999999</v>
      </c>
      <c r="F89" s="28">
        <v>3.0779999999999998</v>
      </c>
      <c r="G89" s="28">
        <v>20.855999999999998</v>
      </c>
      <c r="H89" s="28">
        <v>123.53399999999999</v>
      </c>
      <c r="I89" s="28">
        <v>0.40200000000000002</v>
      </c>
      <c r="J89" s="28">
        <v>4.2000000000000003E-2</v>
      </c>
      <c r="K89" s="28">
        <v>1.5179999999999998</v>
      </c>
      <c r="L89" s="28">
        <v>0.73199999999999998</v>
      </c>
      <c r="M89" s="28">
        <v>14.741999999999999</v>
      </c>
      <c r="N89" s="28">
        <v>10.134</v>
      </c>
      <c r="O89" s="28">
        <v>35.909999999999997</v>
      </c>
      <c r="P89" s="28">
        <v>0.59399999999999997</v>
      </c>
    </row>
    <row r="90" spans="1:16" ht="20.45" customHeight="1">
      <c r="B90" s="27" t="s">
        <v>118</v>
      </c>
      <c r="C90" s="78" t="s">
        <v>188</v>
      </c>
      <c r="D90" s="27">
        <v>60</v>
      </c>
      <c r="E90" s="28">
        <v>1.0920000000000001</v>
      </c>
      <c r="F90" s="28">
        <v>2.706</v>
      </c>
      <c r="G90" s="28">
        <v>6.0059999999999993</v>
      </c>
      <c r="H90" s="28">
        <v>52.745999999999995</v>
      </c>
      <c r="I90" s="28">
        <v>90.845999999999989</v>
      </c>
      <c r="J90" s="28">
        <v>1.7999999999999999E-2</v>
      </c>
      <c r="K90" s="28">
        <v>10.776</v>
      </c>
      <c r="L90" s="28">
        <v>0.36599999999999999</v>
      </c>
      <c r="M90" s="28">
        <v>26.795999999999996</v>
      </c>
      <c r="N90" s="28">
        <v>10.692</v>
      </c>
      <c r="O90" s="28">
        <v>19.547999999999998</v>
      </c>
      <c r="P90" s="28">
        <v>0.36</v>
      </c>
    </row>
    <row r="91" spans="1:16" ht="20.45" customHeight="1">
      <c r="B91" s="27" t="s">
        <v>119</v>
      </c>
      <c r="C91" s="78" t="s">
        <v>120</v>
      </c>
      <c r="D91" s="27">
        <v>60</v>
      </c>
      <c r="E91" s="28">
        <v>0.6</v>
      </c>
      <c r="F91" s="28">
        <v>0.06</v>
      </c>
      <c r="G91" s="28">
        <v>1.92</v>
      </c>
      <c r="H91" s="28">
        <v>10.62</v>
      </c>
      <c r="I91" s="28">
        <v>0</v>
      </c>
      <c r="J91" s="28">
        <v>6.0000000000000001E-3</v>
      </c>
      <c r="K91" s="28">
        <v>3.5999999999999996</v>
      </c>
      <c r="L91" s="28">
        <v>0.42</v>
      </c>
      <c r="M91" s="28">
        <v>5.28</v>
      </c>
      <c r="N91" s="28">
        <v>7.83</v>
      </c>
      <c r="O91" s="28">
        <v>18.27</v>
      </c>
      <c r="P91" s="28">
        <v>0.42</v>
      </c>
    </row>
    <row r="92" spans="1:16" ht="20.45" customHeight="1">
      <c r="B92" s="68"/>
      <c r="C92" s="69" t="s">
        <v>303</v>
      </c>
      <c r="D92" s="68"/>
      <c r="E92" s="29">
        <v>0.81</v>
      </c>
      <c r="F92" s="29">
        <v>2.9819999999999998</v>
      </c>
      <c r="G92" s="29">
        <v>3.9779999999999998</v>
      </c>
      <c r="H92" s="29">
        <v>45.983999999999995</v>
      </c>
      <c r="I92" s="29">
        <v>56.912999999999997</v>
      </c>
      <c r="J92" s="29">
        <v>2.0999999999999998E-2</v>
      </c>
      <c r="K92" s="29">
        <v>7.7069999999999999</v>
      </c>
      <c r="L92" s="29">
        <v>0.46799999999999997</v>
      </c>
      <c r="M92" s="29">
        <v>17.939999999999998</v>
      </c>
      <c r="N92" s="29">
        <v>9.7590000000000003</v>
      </c>
      <c r="O92" s="29">
        <v>18.027000000000001</v>
      </c>
      <c r="P92" s="29">
        <v>0.36899999999999999</v>
      </c>
    </row>
    <row r="93" spans="1:16" ht="25.15" customHeight="1">
      <c r="B93" s="25" t="s">
        <v>157</v>
      </c>
      <c r="C93" s="26" t="s">
        <v>158</v>
      </c>
      <c r="D93" s="25" t="s">
        <v>123</v>
      </c>
      <c r="E93" s="27">
        <v>2.1</v>
      </c>
      <c r="F93" s="27">
        <v>5.5200000000000005</v>
      </c>
      <c r="G93" s="27">
        <v>10.23</v>
      </c>
      <c r="H93" s="27">
        <v>99</v>
      </c>
      <c r="I93" s="27">
        <v>116.5</v>
      </c>
      <c r="J93" s="27">
        <v>0.04</v>
      </c>
      <c r="K93" s="27">
        <v>4.0999999999999996</v>
      </c>
      <c r="L93" s="27">
        <v>0.57000000000000006</v>
      </c>
      <c r="M93" s="27">
        <v>31.03</v>
      </c>
      <c r="N93" s="27">
        <v>18.14</v>
      </c>
      <c r="O93" s="27">
        <v>49.62</v>
      </c>
      <c r="P93" s="27">
        <v>0.94000000000000006</v>
      </c>
    </row>
    <row r="94" spans="1:16" ht="31.15" customHeight="1">
      <c r="B94" s="27" t="s">
        <v>190</v>
      </c>
      <c r="C94" s="78" t="s">
        <v>191</v>
      </c>
      <c r="D94" s="27" t="s">
        <v>123</v>
      </c>
      <c r="E94" s="27">
        <v>5.8800000000000008</v>
      </c>
      <c r="F94" s="27">
        <v>6.1099999999999994</v>
      </c>
      <c r="G94" s="27">
        <v>12.78</v>
      </c>
      <c r="H94" s="27">
        <v>129.63</v>
      </c>
      <c r="I94" s="27">
        <v>107.88</v>
      </c>
      <c r="J94" s="27">
        <v>6.9999999999999993E-2</v>
      </c>
      <c r="K94" s="27">
        <v>0.65999999999999992</v>
      </c>
      <c r="L94" s="27">
        <v>0.35</v>
      </c>
      <c r="M94" s="27">
        <v>13.34</v>
      </c>
      <c r="N94" s="27">
        <v>21.28</v>
      </c>
      <c r="O94" s="27">
        <v>79.22999999999999</v>
      </c>
      <c r="P94" s="27">
        <v>0.95</v>
      </c>
    </row>
    <row r="95" spans="1:16" ht="25.15" customHeight="1">
      <c r="B95" s="68"/>
      <c r="C95" s="69" t="s">
        <v>303</v>
      </c>
      <c r="D95" s="68"/>
      <c r="E95" s="68">
        <v>3.99</v>
      </c>
      <c r="F95" s="68">
        <v>5.8149999999999995</v>
      </c>
      <c r="G95" s="68">
        <v>11.504999999999999</v>
      </c>
      <c r="H95" s="68">
        <v>114.315</v>
      </c>
      <c r="I95" s="68">
        <v>112.19</v>
      </c>
      <c r="J95" s="68">
        <v>5.4999999999999993E-2</v>
      </c>
      <c r="K95" s="68">
        <v>2.38</v>
      </c>
      <c r="L95" s="68">
        <v>0.46</v>
      </c>
      <c r="M95" s="68">
        <v>22.185000000000002</v>
      </c>
      <c r="N95" s="68">
        <v>19.71</v>
      </c>
      <c r="O95" s="68">
        <v>64.424999999999997</v>
      </c>
      <c r="P95" s="68">
        <v>0.94500000000000006</v>
      </c>
    </row>
    <row r="96" spans="1:16" ht="16.149999999999999" customHeight="1">
      <c r="B96" s="29" t="s">
        <v>159</v>
      </c>
      <c r="C96" s="26" t="s">
        <v>160</v>
      </c>
      <c r="D96" s="25">
        <v>90</v>
      </c>
      <c r="E96" s="28">
        <v>9.0719999999999992</v>
      </c>
      <c r="F96" s="28">
        <v>12.232000000000001</v>
      </c>
      <c r="G96" s="28">
        <v>6.4060000000000006</v>
      </c>
      <c r="H96" s="28">
        <v>172</v>
      </c>
      <c r="I96" s="28">
        <v>29.223999999999997</v>
      </c>
      <c r="J96" s="28">
        <v>0.09</v>
      </c>
      <c r="K96" s="28">
        <v>2.1139999999999999</v>
      </c>
      <c r="L96" s="28">
        <v>0.56599999999999995</v>
      </c>
      <c r="M96" s="28">
        <v>16.821999999999999</v>
      </c>
      <c r="N96" s="28">
        <v>10.632000000000001</v>
      </c>
      <c r="O96" s="28">
        <v>94.893999999999991</v>
      </c>
      <c r="P96" s="28">
        <v>1.0640000000000001</v>
      </c>
    </row>
    <row r="97" spans="1:16" ht="16.149999999999999" customHeight="1">
      <c r="B97" s="28" t="s">
        <v>347</v>
      </c>
      <c r="C97" s="78" t="s">
        <v>348</v>
      </c>
      <c r="D97" s="27">
        <v>90</v>
      </c>
      <c r="E97" s="28">
        <v>14.04</v>
      </c>
      <c r="F97" s="28">
        <v>12.51</v>
      </c>
      <c r="G97" s="28">
        <v>7.9200000000000008</v>
      </c>
      <c r="H97" s="28">
        <v>200.43</v>
      </c>
      <c r="I97" s="28">
        <v>209.70000000000002</v>
      </c>
      <c r="J97" s="28">
        <v>0.14400000000000002</v>
      </c>
      <c r="K97" s="28">
        <v>1.1160000000000001</v>
      </c>
      <c r="L97" s="28">
        <v>0.66600000000000004</v>
      </c>
      <c r="M97" s="28">
        <v>25.2</v>
      </c>
      <c r="N97" s="28">
        <v>20.07</v>
      </c>
      <c r="O97" s="28">
        <v>143.72999999999999</v>
      </c>
      <c r="P97" s="28">
        <v>1.746</v>
      </c>
    </row>
    <row r="98" spans="1:16" ht="19.899999999999999" customHeight="1">
      <c r="B98" s="29"/>
      <c r="C98" s="71" t="s">
        <v>303</v>
      </c>
      <c r="D98" s="70"/>
      <c r="E98" s="28">
        <v>11.555999999999999</v>
      </c>
      <c r="F98" s="28">
        <v>12.371</v>
      </c>
      <c r="G98" s="28">
        <v>7.1630000000000003</v>
      </c>
      <c r="H98" s="28">
        <v>186.215</v>
      </c>
      <c r="I98" s="28">
        <v>119.462</v>
      </c>
      <c r="J98" s="28">
        <v>0.11700000000000001</v>
      </c>
      <c r="K98" s="28">
        <v>1.615</v>
      </c>
      <c r="L98" s="28">
        <v>0.61599999999999999</v>
      </c>
      <c r="M98" s="28">
        <v>21.010999999999999</v>
      </c>
      <c r="N98" s="28">
        <v>15.351000000000001</v>
      </c>
      <c r="O98" s="28">
        <v>119.31199999999998</v>
      </c>
      <c r="P98" s="28">
        <v>1.405</v>
      </c>
    </row>
    <row r="99" spans="1:16" ht="28.15" customHeight="1">
      <c r="B99" s="29" t="s">
        <v>161</v>
      </c>
      <c r="C99" s="26" t="s">
        <v>162</v>
      </c>
      <c r="D99" s="25">
        <v>150</v>
      </c>
      <c r="E99" s="28">
        <v>7.4700000000000006</v>
      </c>
      <c r="F99" s="28">
        <v>4.6950000000000003</v>
      </c>
      <c r="G99" s="28">
        <v>32.82</v>
      </c>
      <c r="H99" s="28">
        <v>203.41500000000002</v>
      </c>
      <c r="I99" s="28">
        <v>12.899999999999999</v>
      </c>
      <c r="J99" s="28">
        <v>0.19500000000000001</v>
      </c>
      <c r="K99" s="28">
        <v>0</v>
      </c>
      <c r="L99" s="28">
        <v>0.55499999999999994</v>
      </c>
      <c r="M99" s="28">
        <v>12.044999999999998</v>
      </c>
      <c r="N99" s="28">
        <v>109.62</v>
      </c>
      <c r="O99" s="28">
        <v>164.47500000000002</v>
      </c>
      <c r="P99" s="28">
        <v>3.6750000000000003</v>
      </c>
    </row>
    <row r="100" spans="1:16" ht="20.45" customHeight="1">
      <c r="B100" s="28" t="s">
        <v>316</v>
      </c>
      <c r="C100" s="78" t="s">
        <v>317</v>
      </c>
      <c r="D100" s="27">
        <v>150</v>
      </c>
      <c r="E100" s="28">
        <v>3.165</v>
      </c>
      <c r="F100" s="28">
        <v>4.9950000000000001</v>
      </c>
      <c r="G100" s="28">
        <v>13.575000000000001</v>
      </c>
      <c r="H100" s="28">
        <v>111.91499999999999</v>
      </c>
      <c r="I100" s="28">
        <v>41.414999999999999</v>
      </c>
      <c r="J100" s="28">
        <v>4.4999999999999998E-2</v>
      </c>
      <c r="K100" s="28">
        <v>29.700000000000003</v>
      </c>
      <c r="L100" s="28">
        <v>0.73499999999999999</v>
      </c>
      <c r="M100" s="28">
        <v>71.355000000000004</v>
      </c>
      <c r="N100" s="28">
        <v>25.844999999999999</v>
      </c>
      <c r="O100" s="28">
        <v>51.36</v>
      </c>
      <c r="P100" s="28">
        <v>0.99</v>
      </c>
    </row>
    <row r="101" spans="1:16" ht="20.45" customHeight="1">
      <c r="B101" s="29"/>
      <c r="C101" s="69" t="s">
        <v>303</v>
      </c>
      <c r="D101" s="68"/>
      <c r="E101" s="29">
        <v>5.3175000000000008</v>
      </c>
      <c r="F101" s="29">
        <v>4.8450000000000006</v>
      </c>
      <c r="G101" s="29">
        <v>23.197500000000002</v>
      </c>
      <c r="H101" s="29">
        <v>157.66500000000002</v>
      </c>
      <c r="I101" s="29">
        <v>27.157499999999999</v>
      </c>
      <c r="J101" s="29">
        <v>0.12</v>
      </c>
      <c r="K101" s="29">
        <v>14.850000000000001</v>
      </c>
      <c r="L101" s="29">
        <v>0.64500000000000002</v>
      </c>
      <c r="M101" s="29">
        <v>41.7</v>
      </c>
      <c r="N101" s="29">
        <v>67.732500000000002</v>
      </c>
      <c r="O101" s="29">
        <v>107.91750000000002</v>
      </c>
      <c r="P101" s="29">
        <v>2.3325</v>
      </c>
    </row>
    <row r="102" spans="1:16" ht="18" customHeight="1">
      <c r="B102" s="29" t="s">
        <v>163</v>
      </c>
      <c r="C102" s="26" t="s">
        <v>164</v>
      </c>
      <c r="D102" s="25">
        <v>200</v>
      </c>
      <c r="E102" s="27">
        <v>0.18</v>
      </c>
      <c r="F102" s="27">
        <v>0.08</v>
      </c>
      <c r="G102" s="27">
        <v>16.3</v>
      </c>
      <c r="H102" s="27">
        <v>66.64</v>
      </c>
      <c r="I102" s="27">
        <v>2.04</v>
      </c>
      <c r="J102" s="27">
        <v>0</v>
      </c>
      <c r="K102" s="27">
        <v>16</v>
      </c>
      <c r="L102" s="27">
        <v>0</v>
      </c>
      <c r="M102" s="27">
        <v>6.78</v>
      </c>
      <c r="N102" s="27">
        <v>5.4</v>
      </c>
      <c r="O102" s="27">
        <v>5.74</v>
      </c>
      <c r="P102" s="27">
        <v>0.28000000000000003</v>
      </c>
    </row>
    <row r="103" spans="1:16" ht="14.45" customHeight="1">
      <c r="B103" s="25" t="s">
        <v>216</v>
      </c>
      <c r="C103" s="26" t="s">
        <v>217</v>
      </c>
      <c r="D103" s="25">
        <v>30</v>
      </c>
      <c r="E103" s="27">
        <v>2.2799999999999998</v>
      </c>
      <c r="F103" s="27">
        <v>0.24</v>
      </c>
      <c r="G103" s="27">
        <v>14.76</v>
      </c>
      <c r="H103" s="27">
        <v>70.319999999999993</v>
      </c>
      <c r="I103" s="27">
        <v>0</v>
      </c>
      <c r="J103" s="27">
        <v>3.3000000000000002E-2</v>
      </c>
      <c r="K103" s="27">
        <v>0</v>
      </c>
      <c r="L103" s="27">
        <v>0.36</v>
      </c>
      <c r="M103" s="27">
        <v>6</v>
      </c>
      <c r="N103" s="27">
        <v>4.2</v>
      </c>
      <c r="O103" s="27">
        <v>19.5</v>
      </c>
      <c r="P103" s="27">
        <v>0.33</v>
      </c>
    </row>
    <row r="104" spans="1:16" ht="15" customHeight="1">
      <c r="B104" s="25" t="s">
        <v>218</v>
      </c>
      <c r="C104" s="26" t="s">
        <v>219</v>
      </c>
      <c r="D104" s="25">
        <v>40</v>
      </c>
      <c r="E104" s="27">
        <v>2.2399999999999998</v>
      </c>
      <c r="F104" s="27">
        <v>0.44000000000000006</v>
      </c>
      <c r="G104" s="27">
        <v>23.76</v>
      </c>
      <c r="H104" s="27">
        <v>107.96</v>
      </c>
      <c r="I104" s="27">
        <v>0</v>
      </c>
      <c r="J104" s="27">
        <v>0.16000000000000003</v>
      </c>
      <c r="K104" s="27">
        <v>0</v>
      </c>
      <c r="L104" s="27">
        <v>0.36000000000000004</v>
      </c>
      <c r="M104" s="27">
        <v>9.2000000000000011</v>
      </c>
      <c r="N104" s="27">
        <v>10</v>
      </c>
      <c r="O104" s="27">
        <v>42.400000000000006</v>
      </c>
      <c r="P104" s="27">
        <v>1.2400000000000002</v>
      </c>
    </row>
    <row r="105" spans="1:16" ht="18" customHeight="1">
      <c r="A105" s="20">
        <v>3</v>
      </c>
      <c r="B105" s="25"/>
      <c r="C105" s="26" t="s">
        <v>18</v>
      </c>
      <c r="D105" s="25" t="s">
        <v>318</v>
      </c>
      <c r="E105" s="29">
        <v>26.373500000000003</v>
      </c>
      <c r="F105" s="29">
        <v>26.772999999999996</v>
      </c>
      <c r="G105" s="29">
        <v>100.66350000000001</v>
      </c>
      <c r="H105" s="29">
        <v>749.09900000000016</v>
      </c>
      <c r="I105" s="29">
        <v>317.76249999999999</v>
      </c>
      <c r="J105" s="29">
        <v>0.50600000000000001</v>
      </c>
      <c r="K105" s="29">
        <v>42.552</v>
      </c>
      <c r="L105" s="29">
        <v>2.9089999999999998</v>
      </c>
      <c r="M105" s="29">
        <v>124.816</v>
      </c>
      <c r="N105" s="29">
        <v>132.15250000000003</v>
      </c>
      <c r="O105" s="29">
        <v>377.32150000000001</v>
      </c>
      <c r="P105" s="29">
        <v>6.9015000000000013</v>
      </c>
    </row>
    <row r="106" spans="1:16" ht="15" customHeight="1">
      <c r="A106" s="20">
        <v>3</v>
      </c>
      <c r="B106" s="105" t="s">
        <v>20</v>
      </c>
      <c r="C106" s="105"/>
      <c r="D106" s="105"/>
      <c r="E106" s="105"/>
      <c r="F106" s="105"/>
      <c r="G106" s="105"/>
      <c r="H106" s="105"/>
      <c r="I106" s="105"/>
      <c r="J106" s="105"/>
      <c r="K106" s="105"/>
      <c r="L106" s="105"/>
      <c r="M106" s="105"/>
      <c r="N106" s="105"/>
      <c r="O106" s="105"/>
      <c r="P106" s="105"/>
    </row>
    <row r="107" spans="1:16" ht="15" customHeight="1">
      <c r="B107" s="25" t="s">
        <v>236</v>
      </c>
      <c r="C107" s="26" t="s">
        <v>275</v>
      </c>
      <c r="D107" s="25">
        <v>70</v>
      </c>
      <c r="E107" s="28">
        <v>5.2009999999999996</v>
      </c>
      <c r="F107" s="28">
        <v>5.46</v>
      </c>
      <c r="G107" s="28">
        <v>33.879999999999995</v>
      </c>
      <c r="H107" s="28">
        <v>205.46399999999997</v>
      </c>
      <c r="I107" s="28">
        <v>73.5</v>
      </c>
      <c r="J107" s="28">
        <v>4.9000000000000002E-2</v>
      </c>
      <c r="K107" s="28">
        <v>0.73499999999999999</v>
      </c>
      <c r="L107" s="28">
        <v>2.2189999999999999</v>
      </c>
      <c r="M107" s="28">
        <v>63.433999999999997</v>
      </c>
      <c r="N107" s="28">
        <v>15.728999999999997</v>
      </c>
      <c r="O107" s="28">
        <v>117.62799999999999</v>
      </c>
      <c r="P107" s="28">
        <v>1.1759999999999999</v>
      </c>
    </row>
    <row r="108" spans="1:16" ht="18" customHeight="1">
      <c r="A108" s="20">
        <v>3</v>
      </c>
      <c r="B108" s="25" t="s">
        <v>234</v>
      </c>
      <c r="C108" s="26" t="s">
        <v>235</v>
      </c>
      <c r="D108" s="25">
        <v>60</v>
      </c>
      <c r="E108" s="28">
        <v>0.69</v>
      </c>
      <c r="F108" s="28">
        <v>2.694</v>
      </c>
      <c r="G108" s="28">
        <v>6.6239999999999997</v>
      </c>
      <c r="H108" s="28">
        <v>53.502000000000002</v>
      </c>
      <c r="I108" s="28">
        <v>691.19999999999993</v>
      </c>
      <c r="J108" s="28">
        <v>2.4E-2</v>
      </c>
      <c r="K108" s="28">
        <v>1.1519999999999999</v>
      </c>
      <c r="L108" s="28">
        <v>0.504</v>
      </c>
      <c r="M108" s="28">
        <v>13.776</v>
      </c>
      <c r="N108" s="28">
        <v>19.043999999999997</v>
      </c>
      <c r="O108" s="28">
        <v>27.612000000000002</v>
      </c>
      <c r="P108" s="28">
        <v>0.36</v>
      </c>
    </row>
    <row r="109" spans="1:16" ht="18.600000000000001" customHeight="1">
      <c r="A109" s="20">
        <v>3</v>
      </c>
      <c r="B109" s="29" t="s">
        <v>228</v>
      </c>
      <c r="C109" s="26" t="s">
        <v>229</v>
      </c>
      <c r="D109" s="25">
        <v>200</v>
      </c>
      <c r="E109" s="27">
        <v>1.54</v>
      </c>
      <c r="F109" s="27">
        <v>1.1399999999999999</v>
      </c>
      <c r="G109" s="27">
        <v>2.2599999999999998</v>
      </c>
      <c r="H109" s="27">
        <v>25.5</v>
      </c>
      <c r="I109" s="27">
        <v>6.64</v>
      </c>
      <c r="J109" s="27">
        <v>0.02</v>
      </c>
      <c r="K109" s="27">
        <v>0.3</v>
      </c>
      <c r="L109" s="27">
        <v>0</v>
      </c>
      <c r="M109" s="27">
        <v>57.16</v>
      </c>
      <c r="N109" s="27">
        <v>9.92</v>
      </c>
      <c r="O109" s="27">
        <v>46.32</v>
      </c>
      <c r="P109" s="27">
        <v>0.76</v>
      </c>
    </row>
    <row r="110" spans="1:16" ht="14.45" customHeight="1">
      <c r="A110" s="20">
        <v>3</v>
      </c>
      <c r="B110" s="25"/>
      <c r="C110" s="26" t="s">
        <v>18</v>
      </c>
      <c r="D110" s="25">
        <v>330</v>
      </c>
      <c r="E110" s="29">
        <v>7.4309999999999992</v>
      </c>
      <c r="F110" s="29">
        <v>9.2940000000000005</v>
      </c>
      <c r="G110" s="29">
        <v>42.763999999999996</v>
      </c>
      <c r="H110" s="29">
        <v>284.46600000000001</v>
      </c>
      <c r="I110" s="29">
        <v>771.33999999999992</v>
      </c>
      <c r="J110" s="29">
        <v>9.2999999999999999E-2</v>
      </c>
      <c r="K110" s="29">
        <v>2.1869999999999998</v>
      </c>
      <c r="L110" s="29">
        <v>2.7229999999999999</v>
      </c>
      <c r="M110" s="29">
        <v>134.37</v>
      </c>
      <c r="N110" s="29">
        <v>44.692999999999998</v>
      </c>
      <c r="O110" s="29">
        <v>191.56</v>
      </c>
      <c r="P110" s="29">
        <v>2.2960000000000003</v>
      </c>
    </row>
    <row r="111" spans="1:16" ht="15.6" customHeight="1">
      <c r="A111" s="20">
        <v>3</v>
      </c>
      <c r="B111" s="25"/>
      <c r="C111" s="26" t="s">
        <v>23</v>
      </c>
      <c r="D111" s="25" t="s">
        <v>319</v>
      </c>
      <c r="E111" s="29">
        <v>54.624500000000005</v>
      </c>
      <c r="F111" s="29">
        <v>53.553666666666658</v>
      </c>
      <c r="G111" s="29">
        <v>219.72750000000002</v>
      </c>
      <c r="H111" s="29">
        <v>1580.345</v>
      </c>
      <c r="I111" s="29">
        <v>1190.6624999999999</v>
      </c>
      <c r="J111" s="29">
        <v>0.76366666666666672</v>
      </c>
      <c r="K111" s="29">
        <v>48.015000000000001</v>
      </c>
      <c r="L111" s="29">
        <v>6.6519999999999992</v>
      </c>
      <c r="M111" s="29">
        <v>698.18600000000015</v>
      </c>
      <c r="N111" s="29">
        <v>254.05549999999999</v>
      </c>
      <c r="O111" s="29">
        <v>983.90149999999994</v>
      </c>
      <c r="P111" s="29">
        <v>11.491500000000002</v>
      </c>
    </row>
    <row r="112" spans="1:16" ht="15" customHeight="1">
      <c r="B112" s="31"/>
      <c r="C112" s="32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</row>
    <row r="113" spans="1:16" s="24" customFormat="1" ht="20.100000000000001" customHeight="1">
      <c r="B113" s="23" t="s">
        <v>103</v>
      </c>
      <c r="C113" s="2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</row>
    <row r="114" spans="1:16" s="24" customFormat="1" ht="20.100000000000001" customHeight="1">
      <c r="B114" s="23" t="s">
        <v>99</v>
      </c>
      <c r="C114" s="2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</row>
    <row r="115" spans="1:16" s="24" customFormat="1" ht="20.100000000000001" customHeight="1">
      <c r="B115" s="23" t="s">
        <v>100</v>
      </c>
      <c r="C115" s="2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</row>
    <row r="116" spans="1:16" ht="20.100000000000001" customHeight="1">
      <c r="B116" s="31"/>
      <c r="C116" s="32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</row>
    <row r="117" spans="1:16" ht="31.9" customHeight="1">
      <c r="B117" s="105" t="s">
        <v>0</v>
      </c>
      <c r="C117" s="105" t="s">
        <v>1</v>
      </c>
      <c r="D117" s="105" t="s">
        <v>2</v>
      </c>
      <c r="E117" s="105" t="s">
        <v>3</v>
      </c>
      <c r="F117" s="105"/>
      <c r="G117" s="105"/>
      <c r="H117" s="105" t="s">
        <v>4</v>
      </c>
      <c r="I117" s="105" t="s">
        <v>5</v>
      </c>
      <c r="J117" s="105"/>
      <c r="K117" s="105"/>
      <c r="L117" s="105"/>
      <c r="M117" s="105" t="s">
        <v>6</v>
      </c>
      <c r="N117" s="105"/>
      <c r="O117" s="105"/>
      <c r="P117" s="105"/>
    </row>
    <row r="118" spans="1:16" ht="33" customHeight="1">
      <c r="B118" s="105"/>
      <c r="C118" s="105"/>
      <c r="D118" s="105"/>
      <c r="E118" s="25" t="s">
        <v>7</v>
      </c>
      <c r="F118" s="25" t="s">
        <v>8</v>
      </c>
      <c r="G118" s="25" t="s">
        <v>9</v>
      </c>
      <c r="H118" s="105"/>
      <c r="I118" s="25" t="s">
        <v>11</v>
      </c>
      <c r="J118" s="25" t="s">
        <v>111</v>
      </c>
      <c r="K118" s="25" t="s">
        <v>10</v>
      </c>
      <c r="L118" s="25" t="s">
        <v>12</v>
      </c>
      <c r="M118" s="25" t="s">
        <v>13</v>
      </c>
      <c r="N118" s="25" t="s">
        <v>15</v>
      </c>
      <c r="O118" s="25" t="s">
        <v>112</v>
      </c>
      <c r="P118" s="25" t="s">
        <v>16</v>
      </c>
    </row>
    <row r="119" spans="1:16" ht="15" customHeight="1">
      <c r="A119" s="20">
        <v>4</v>
      </c>
      <c r="B119" s="105" t="s">
        <v>17</v>
      </c>
      <c r="C119" s="105"/>
      <c r="D119" s="105"/>
      <c r="E119" s="105"/>
      <c r="F119" s="105"/>
      <c r="G119" s="105"/>
      <c r="H119" s="105"/>
      <c r="I119" s="105"/>
      <c r="J119" s="105"/>
      <c r="K119" s="105"/>
      <c r="L119" s="105"/>
      <c r="M119" s="105"/>
      <c r="N119" s="105"/>
      <c r="O119" s="105"/>
      <c r="P119" s="105"/>
    </row>
    <row r="120" spans="1:16" ht="29.45" customHeight="1">
      <c r="A120" s="20">
        <v>4</v>
      </c>
      <c r="B120" s="25" t="s">
        <v>230</v>
      </c>
      <c r="C120" s="26" t="s">
        <v>231</v>
      </c>
      <c r="D120" s="25" t="s">
        <v>249</v>
      </c>
      <c r="E120" s="28">
        <v>16.25</v>
      </c>
      <c r="F120" s="28">
        <v>9.0150000000000006</v>
      </c>
      <c r="G120" s="28">
        <v>42.655000000000001</v>
      </c>
      <c r="H120" s="28">
        <v>316.755</v>
      </c>
      <c r="I120" s="28">
        <v>43.155000000000001</v>
      </c>
      <c r="J120" s="28">
        <v>0.09</v>
      </c>
      <c r="K120" s="28">
        <v>0.83500000000000008</v>
      </c>
      <c r="L120" s="28">
        <v>0.32000000000000006</v>
      </c>
      <c r="M120" s="28">
        <v>133.505</v>
      </c>
      <c r="N120" s="28">
        <v>32.225000000000001</v>
      </c>
      <c r="O120" s="28">
        <v>144.84</v>
      </c>
      <c r="P120" s="28">
        <v>0.96500000000000008</v>
      </c>
    </row>
    <row r="121" spans="1:16" ht="20.45" customHeight="1">
      <c r="B121" s="25" t="s">
        <v>224</v>
      </c>
      <c r="C121" s="26" t="s">
        <v>225</v>
      </c>
      <c r="D121" s="25">
        <v>20</v>
      </c>
      <c r="E121" s="27">
        <v>1.5</v>
      </c>
      <c r="F121" s="27">
        <v>0.57999999999999996</v>
      </c>
      <c r="G121" s="27">
        <v>10.280000000000001</v>
      </c>
      <c r="H121" s="27">
        <v>52.34</v>
      </c>
      <c r="I121" s="27">
        <v>0</v>
      </c>
      <c r="J121" s="27">
        <v>6.0000000000000001E-3</v>
      </c>
      <c r="K121" s="27">
        <v>0</v>
      </c>
      <c r="L121" s="27">
        <v>0.34</v>
      </c>
      <c r="M121" s="27">
        <v>3.8000000000000003</v>
      </c>
      <c r="N121" s="27">
        <v>2.6</v>
      </c>
      <c r="O121" s="27">
        <v>13</v>
      </c>
      <c r="P121" s="27">
        <v>0.24</v>
      </c>
    </row>
    <row r="122" spans="1:16" ht="19.899999999999999" customHeight="1">
      <c r="B122" s="25" t="s">
        <v>226</v>
      </c>
      <c r="C122" s="26" t="s">
        <v>227</v>
      </c>
      <c r="D122" s="25">
        <v>10</v>
      </c>
      <c r="E122" s="27">
        <v>0.08</v>
      </c>
      <c r="F122" s="27">
        <v>6.38</v>
      </c>
      <c r="G122" s="27">
        <v>0.12</v>
      </c>
      <c r="H122" s="27">
        <v>58.22</v>
      </c>
      <c r="I122" s="27">
        <v>27</v>
      </c>
      <c r="J122" s="27">
        <v>1E-3</v>
      </c>
      <c r="K122" s="27">
        <v>0</v>
      </c>
      <c r="L122" s="27">
        <v>0.1</v>
      </c>
      <c r="M122" s="27">
        <v>2.12</v>
      </c>
      <c r="N122" s="27">
        <v>0</v>
      </c>
      <c r="O122" s="27">
        <v>2.61</v>
      </c>
      <c r="P122" s="27">
        <v>1.6999999999999999E-3</v>
      </c>
    </row>
    <row r="123" spans="1:16" ht="21.6" customHeight="1">
      <c r="B123" s="29" t="s">
        <v>116</v>
      </c>
      <c r="C123" s="26" t="s">
        <v>117</v>
      </c>
      <c r="D123" s="25">
        <v>200</v>
      </c>
      <c r="E123" s="27">
        <v>0.18</v>
      </c>
      <c r="F123" s="27">
        <v>0.04</v>
      </c>
      <c r="G123" s="27">
        <v>15.04</v>
      </c>
      <c r="H123" s="27">
        <v>61.24</v>
      </c>
      <c r="I123" s="27">
        <v>0.04</v>
      </c>
      <c r="J123" s="27">
        <v>0</v>
      </c>
      <c r="K123" s="27">
        <v>0.04</v>
      </c>
      <c r="L123" s="27">
        <v>0</v>
      </c>
      <c r="M123" s="27">
        <v>4.8</v>
      </c>
      <c r="N123" s="27">
        <v>3.82</v>
      </c>
      <c r="O123" s="27">
        <v>7.18</v>
      </c>
      <c r="P123" s="27">
        <v>0.76</v>
      </c>
    </row>
    <row r="124" spans="1:16" ht="17.45" customHeight="1">
      <c r="A124" s="20">
        <v>4</v>
      </c>
      <c r="B124" s="25" t="s">
        <v>250</v>
      </c>
      <c r="C124" s="26" t="s">
        <v>251</v>
      </c>
      <c r="D124" s="25">
        <v>200</v>
      </c>
      <c r="E124" s="27">
        <v>5.4</v>
      </c>
      <c r="F124" s="27">
        <v>4.4000000000000004</v>
      </c>
      <c r="G124" s="27">
        <v>8.8000000000000007</v>
      </c>
      <c r="H124" s="27">
        <v>96.4</v>
      </c>
      <c r="I124" s="27">
        <v>26.4</v>
      </c>
      <c r="J124" s="27">
        <v>0.04</v>
      </c>
      <c r="K124" s="27">
        <v>1.04</v>
      </c>
      <c r="L124" s="27">
        <v>0</v>
      </c>
      <c r="M124" s="27">
        <v>211.2</v>
      </c>
      <c r="N124" s="27">
        <v>24.36</v>
      </c>
      <c r="O124" s="27">
        <v>156.6</v>
      </c>
      <c r="P124" s="27">
        <v>0.18</v>
      </c>
    </row>
    <row r="125" spans="1:16" ht="18.600000000000001" customHeight="1">
      <c r="A125" s="20">
        <v>4</v>
      </c>
      <c r="B125" s="25"/>
      <c r="C125" s="26" t="s">
        <v>18</v>
      </c>
      <c r="D125" s="25">
        <v>590</v>
      </c>
      <c r="E125" s="29">
        <v>23.41</v>
      </c>
      <c r="F125" s="29">
        <v>20.414999999999999</v>
      </c>
      <c r="G125" s="29">
        <v>76.89500000000001</v>
      </c>
      <c r="H125" s="29">
        <v>584.95500000000004</v>
      </c>
      <c r="I125" s="29">
        <v>96.594999999999999</v>
      </c>
      <c r="J125" s="29">
        <v>0.13700000000000001</v>
      </c>
      <c r="K125" s="29">
        <v>1.915</v>
      </c>
      <c r="L125" s="29">
        <v>0.76000000000000012</v>
      </c>
      <c r="M125" s="29">
        <v>355.42500000000001</v>
      </c>
      <c r="N125" s="29">
        <v>63.005000000000003</v>
      </c>
      <c r="O125" s="29">
        <v>324.23</v>
      </c>
      <c r="P125" s="29">
        <v>2.1467000000000001</v>
      </c>
    </row>
    <row r="126" spans="1:16" ht="15" customHeight="1">
      <c r="A126" s="20">
        <v>4</v>
      </c>
      <c r="B126" s="105" t="s">
        <v>19</v>
      </c>
      <c r="C126" s="105"/>
      <c r="D126" s="105"/>
      <c r="E126" s="105"/>
      <c r="F126" s="105"/>
      <c r="G126" s="105"/>
      <c r="H126" s="105"/>
      <c r="I126" s="105"/>
      <c r="J126" s="105"/>
      <c r="K126" s="105"/>
      <c r="L126" s="105"/>
      <c r="M126" s="105"/>
      <c r="N126" s="105"/>
      <c r="O126" s="105"/>
      <c r="P126" s="105"/>
    </row>
    <row r="127" spans="1:16" ht="18.600000000000001" customHeight="1">
      <c r="A127" s="20">
        <v>4</v>
      </c>
      <c r="B127" s="25" t="s">
        <v>165</v>
      </c>
      <c r="C127" s="26" t="s">
        <v>166</v>
      </c>
      <c r="D127" s="25">
        <v>60</v>
      </c>
      <c r="E127" s="28">
        <v>0.84599999999999997</v>
      </c>
      <c r="F127" s="28">
        <v>1.8239999999999998</v>
      </c>
      <c r="G127" s="28">
        <v>3.6719999999999997</v>
      </c>
      <c r="H127" s="28">
        <v>34.488</v>
      </c>
      <c r="I127" s="28">
        <v>599.976</v>
      </c>
      <c r="J127" s="28">
        <v>0.03</v>
      </c>
      <c r="K127" s="28">
        <v>1.7999999999999998</v>
      </c>
      <c r="L127" s="28">
        <v>0.40200000000000002</v>
      </c>
      <c r="M127" s="28">
        <v>15.419999999999998</v>
      </c>
      <c r="N127" s="28">
        <v>18.323999999999998</v>
      </c>
      <c r="O127" s="28">
        <v>29.31</v>
      </c>
      <c r="P127" s="28">
        <v>0.378</v>
      </c>
    </row>
    <row r="128" spans="1:16" ht="20.45" customHeight="1">
      <c r="A128" s="20">
        <v>4</v>
      </c>
      <c r="B128" s="25" t="s">
        <v>167</v>
      </c>
      <c r="C128" s="26" t="s">
        <v>168</v>
      </c>
      <c r="D128" s="25">
        <v>60</v>
      </c>
      <c r="E128" s="28">
        <v>0.55200000000000005</v>
      </c>
      <c r="F128" s="28">
        <v>2.7119999999999997</v>
      </c>
      <c r="G128" s="28">
        <v>1.512</v>
      </c>
      <c r="H128" s="28">
        <v>32.634</v>
      </c>
      <c r="I128" s="28">
        <v>0</v>
      </c>
      <c r="J128" s="28">
        <v>1.2E-2</v>
      </c>
      <c r="K128" s="28">
        <v>3.048</v>
      </c>
      <c r="L128" s="28">
        <v>0.34799999999999998</v>
      </c>
      <c r="M128" s="28">
        <v>14.868</v>
      </c>
      <c r="N128" s="28">
        <v>8.6280000000000001</v>
      </c>
      <c r="O128" s="28">
        <v>17.652000000000001</v>
      </c>
      <c r="P128" s="28">
        <v>0.38400000000000001</v>
      </c>
    </row>
    <row r="129" spans="1:16" s="76" customFormat="1" ht="20.45" customHeight="1">
      <c r="B129" s="79" t="s">
        <v>356</v>
      </c>
      <c r="C129" s="80" t="s">
        <v>357</v>
      </c>
      <c r="D129" s="79">
        <v>60</v>
      </c>
      <c r="E129" s="81">
        <v>2.64</v>
      </c>
      <c r="F129" s="81">
        <v>5.0280000000000005</v>
      </c>
      <c r="G129" s="81">
        <v>3.8879999999999999</v>
      </c>
      <c r="H129" s="81">
        <v>71.36399999999999</v>
      </c>
      <c r="I129" s="81">
        <v>14.622</v>
      </c>
      <c r="J129" s="81">
        <v>1.2E-2</v>
      </c>
      <c r="K129" s="81">
        <v>1.9679999999999997</v>
      </c>
      <c r="L129" s="81">
        <v>0.372</v>
      </c>
      <c r="M129" s="81">
        <v>85.518000000000001</v>
      </c>
      <c r="N129" s="81">
        <v>12.042</v>
      </c>
      <c r="O129" s="81">
        <v>57.384</v>
      </c>
      <c r="P129" s="81">
        <v>0.67200000000000004</v>
      </c>
    </row>
    <row r="130" spans="1:16" ht="20.45" customHeight="1">
      <c r="B130" s="72"/>
      <c r="C130" s="73" t="s">
        <v>303</v>
      </c>
      <c r="D130" s="72"/>
      <c r="E130" s="29">
        <v>0.69900000000000007</v>
      </c>
      <c r="F130" s="29">
        <v>2.2679999999999998</v>
      </c>
      <c r="G130" s="29">
        <v>2.5919999999999996</v>
      </c>
      <c r="H130" s="29">
        <v>33.561</v>
      </c>
      <c r="I130" s="29">
        <v>299.988</v>
      </c>
      <c r="J130" s="29">
        <v>2.0999999999999998E-2</v>
      </c>
      <c r="K130" s="29">
        <v>2.4239999999999999</v>
      </c>
      <c r="L130" s="29">
        <v>0.375</v>
      </c>
      <c r="M130" s="29">
        <v>15.143999999999998</v>
      </c>
      <c r="N130" s="29">
        <v>13.475999999999999</v>
      </c>
      <c r="O130" s="29">
        <v>23.481000000000002</v>
      </c>
      <c r="P130" s="29">
        <v>0.38100000000000001</v>
      </c>
    </row>
    <row r="131" spans="1:16" ht="32.450000000000003" customHeight="1">
      <c r="A131" s="20">
        <v>4</v>
      </c>
      <c r="B131" s="25" t="s">
        <v>292</v>
      </c>
      <c r="C131" s="26" t="s">
        <v>293</v>
      </c>
      <c r="D131" s="25" t="s">
        <v>291</v>
      </c>
      <c r="E131" s="27">
        <v>1.64</v>
      </c>
      <c r="F131" s="27">
        <v>5.32</v>
      </c>
      <c r="G131" s="27">
        <v>6.73</v>
      </c>
      <c r="H131" s="27">
        <v>81.36</v>
      </c>
      <c r="I131" s="27">
        <v>6.42</v>
      </c>
      <c r="J131" s="27">
        <v>0</v>
      </c>
      <c r="K131" s="27">
        <v>14.1</v>
      </c>
      <c r="L131" s="27">
        <v>1.83</v>
      </c>
      <c r="M131" s="27">
        <v>47.11</v>
      </c>
      <c r="N131" s="27">
        <v>18.580000000000002</v>
      </c>
      <c r="O131" s="27">
        <v>44.42</v>
      </c>
      <c r="P131" s="27">
        <v>0.62</v>
      </c>
    </row>
    <row r="132" spans="1:16" ht="33" customHeight="1">
      <c r="B132" s="27" t="s">
        <v>169</v>
      </c>
      <c r="C132" s="78" t="s">
        <v>170</v>
      </c>
      <c r="D132" s="27" t="s">
        <v>172</v>
      </c>
      <c r="E132" s="27">
        <v>10.129999999999999</v>
      </c>
      <c r="F132" s="27">
        <v>8.24</v>
      </c>
      <c r="G132" s="27">
        <v>25.97</v>
      </c>
      <c r="H132" s="27">
        <v>218.56</v>
      </c>
      <c r="I132" s="27">
        <v>110.56</v>
      </c>
      <c r="J132" s="27">
        <v>0.18000000000000002</v>
      </c>
      <c r="K132" s="27">
        <v>0.96</v>
      </c>
      <c r="L132" s="27">
        <v>0.87000000000000011</v>
      </c>
      <c r="M132" s="27">
        <v>33.299999999999997</v>
      </c>
      <c r="N132" s="27">
        <v>34.099999999999994</v>
      </c>
      <c r="O132" s="27">
        <v>125.49</v>
      </c>
      <c r="P132" s="27">
        <v>1.99</v>
      </c>
    </row>
    <row r="133" spans="1:16" ht="19.899999999999999" customHeight="1">
      <c r="B133" s="72"/>
      <c r="C133" s="73" t="s">
        <v>303</v>
      </c>
      <c r="D133" s="72"/>
      <c r="E133" s="29">
        <v>5.8849999999999998</v>
      </c>
      <c r="F133" s="29">
        <v>6.78</v>
      </c>
      <c r="G133" s="29">
        <v>16.350000000000001</v>
      </c>
      <c r="H133" s="29">
        <v>149.96</v>
      </c>
      <c r="I133" s="29">
        <v>58.49</v>
      </c>
      <c r="J133" s="29">
        <v>9.0000000000000011E-2</v>
      </c>
      <c r="K133" s="29">
        <v>7.5299999999999994</v>
      </c>
      <c r="L133" s="29">
        <v>1.35</v>
      </c>
      <c r="M133" s="29">
        <v>40.204999999999998</v>
      </c>
      <c r="N133" s="29">
        <v>26.339999999999996</v>
      </c>
      <c r="O133" s="29">
        <v>84.954999999999998</v>
      </c>
      <c r="P133" s="29">
        <v>1.3049999999999999</v>
      </c>
    </row>
    <row r="134" spans="1:16" ht="21" customHeight="1">
      <c r="B134" s="29" t="s">
        <v>200</v>
      </c>
      <c r="C134" s="26" t="s">
        <v>201</v>
      </c>
      <c r="D134" s="25">
        <v>90</v>
      </c>
      <c r="E134" s="28">
        <v>12.465</v>
      </c>
      <c r="F134" s="28">
        <v>13.860000000000001</v>
      </c>
      <c r="G134" s="28">
        <v>12.807</v>
      </c>
      <c r="H134" s="28">
        <v>225.828</v>
      </c>
      <c r="I134" s="28">
        <v>14.616</v>
      </c>
      <c r="J134" s="28">
        <v>0.19800000000000001</v>
      </c>
      <c r="K134" s="28">
        <v>0.24300000000000002</v>
      </c>
      <c r="L134" s="28">
        <v>0.85499999999999998</v>
      </c>
      <c r="M134" s="28">
        <v>9.6750000000000007</v>
      </c>
      <c r="N134" s="28">
        <v>9.2789999999999999</v>
      </c>
      <c r="O134" s="28">
        <v>123.39</v>
      </c>
      <c r="P134" s="28">
        <v>1.35</v>
      </c>
    </row>
    <row r="135" spans="1:16" s="76" customFormat="1" ht="21" customHeight="1">
      <c r="B135" s="84" t="s">
        <v>350</v>
      </c>
      <c r="C135" s="85" t="s">
        <v>351</v>
      </c>
      <c r="D135" s="19">
        <v>90</v>
      </c>
      <c r="E135" s="81">
        <v>11.16</v>
      </c>
      <c r="F135" s="81">
        <v>10.35</v>
      </c>
      <c r="G135" s="81">
        <v>8.6760000000000002</v>
      </c>
      <c r="H135" s="81">
        <v>172.494</v>
      </c>
      <c r="I135" s="81">
        <v>9.9450000000000003</v>
      </c>
      <c r="J135" s="81">
        <v>0.17100000000000001</v>
      </c>
      <c r="K135" s="81">
        <v>6.444</v>
      </c>
      <c r="L135" s="81">
        <v>0.621</v>
      </c>
      <c r="M135" s="81">
        <v>30.150000000000002</v>
      </c>
      <c r="N135" s="81">
        <v>26.487000000000002</v>
      </c>
      <c r="O135" s="81">
        <v>103.536</v>
      </c>
      <c r="P135" s="81">
        <v>1.3049999999999999</v>
      </c>
    </row>
    <row r="136" spans="1:16" ht="21" customHeight="1">
      <c r="B136" s="29"/>
      <c r="C136" s="73" t="s">
        <v>303</v>
      </c>
      <c r="D136" s="72"/>
      <c r="E136" s="29">
        <v>11.8125</v>
      </c>
      <c r="F136" s="29">
        <v>12.105</v>
      </c>
      <c r="G136" s="29">
        <v>10.7415</v>
      </c>
      <c r="H136" s="29">
        <v>199.161</v>
      </c>
      <c r="I136" s="29">
        <v>12.2805</v>
      </c>
      <c r="J136" s="29">
        <v>0.1845</v>
      </c>
      <c r="K136" s="29">
        <v>3.3435000000000001</v>
      </c>
      <c r="L136" s="29">
        <v>0.73799999999999999</v>
      </c>
      <c r="M136" s="29">
        <v>19.912500000000001</v>
      </c>
      <c r="N136" s="29">
        <v>17.883000000000003</v>
      </c>
      <c r="O136" s="29">
        <v>113.46299999999999</v>
      </c>
      <c r="P136" s="29">
        <v>1.3275000000000001</v>
      </c>
    </row>
    <row r="137" spans="1:16" ht="28.15" customHeight="1">
      <c r="A137" s="20">
        <v>4</v>
      </c>
      <c r="B137" s="29" t="s">
        <v>171</v>
      </c>
      <c r="C137" s="26" t="s">
        <v>297</v>
      </c>
      <c r="D137" s="25">
        <v>150</v>
      </c>
      <c r="E137" s="28">
        <v>5.2949999999999999</v>
      </c>
      <c r="F137" s="28">
        <v>3.915</v>
      </c>
      <c r="G137" s="28">
        <v>32.805</v>
      </c>
      <c r="H137" s="28">
        <v>187.63499999999999</v>
      </c>
      <c r="I137" s="28">
        <v>14.174999999999999</v>
      </c>
      <c r="J137" s="28">
        <v>0.06</v>
      </c>
      <c r="K137" s="28">
        <v>0</v>
      </c>
      <c r="L137" s="28">
        <v>0.82500000000000007</v>
      </c>
      <c r="M137" s="28">
        <v>9.629999999999999</v>
      </c>
      <c r="N137" s="28">
        <v>7.0950000000000006</v>
      </c>
      <c r="O137" s="28">
        <v>39.974999999999994</v>
      </c>
      <c r="P137" s="28">
        <v>0.72</v>
      </c>
    </row>
    <row r="138" spans="1:16" ht="19.149999999999999" customHeight="1">
      <c r="B138" s="28" t="s">
        <v>320</v>
      </c>
      <c r="C138" s="78" t="s">
        <v>321</v>
      </c>
      <c r="D138" s="27">
        <v>150</v>
      </c>
      <c r="E138" s="28">
        <v>2.82</v>
      </c>
      <c r="F138" s="28">
        <v>3.93</v>
      </c>
      <c r="G138" s="28">
        <v>21.705000000000002</v>
      </c>
      <c r="H138" s="28">
        <v>133.47</v>
      </c>
      <c r="I138" s="28">
        <v>16.815000000000001</v>
      </c>
      <c r="J138" s="28">
        <v>0.12</v>
      </c>
      <c r="K138" s="28">
        <v>0</v>
      </c>
      <c r="L138" s="28">
        <v>0.19500000000000001</v>
      </c>
      <c r="M138" s="28">
        <v>13.98</v>
      </c>
      <c r="N138" s="28">
        <v>29.265000000000001</v>
      </c>
      <c r="O138" s="28">
        <v>75.164999999999992</v>
      </c>
      <c r="P138" s="28">
        <v>1.155</v>
      </c>
    </row>
    <row r="139" spans="1:16" ht="20.45" customHeight="1">
      <c r="B139" s="29"/>
      <c r="C139" s="73" t="s">
        <v>303</v>
      </c>
      <c r="D139" s="72"/>
      <c r="E139" s="29">
        <v>4.0575000000000001</v>
      </c>
      <c r="F139" s="29">
        <v>3.9225000000000003</v>
      </c>
      <c r="G139" s="29">
        <v>27.255000000000003</v>
      </c>
      <c r="H139" s="29">
        <v>160.55250000000001</v>
      </c>
      <c r="I139" s="29">
        <v>15.495000000000001</v>
      </c>
      <c r="J139" s="29">
        <v>0.09</v>
      </c>
      <c r="K139" s="29">
        <v>0</v>
      </c>
      <c r="L139" s="29">
        <v>0.51</v>
      </c>
      <c r="M139" s="29">
        <v>11.805</v>
      </c>
      <c r="N139" s="29">
        <v>18.18</v>
      </c>
      <c r="O139" s="29">
        <v>57.569999999999993</v>
      </c>
      <c r="P139" s="29">
        <v>0.9375</v>
      </c>
    </row>
    <row r="140" spans="1:16" ht="21.6" customHeight="1">
      <c r="A140" s="20">
        <v>4</v>
      </c>
      <c r="B140" s="29" t="s">
        <v>125</v>
      </c>
      <c r="C140" s="26" t="s">
        <v>370</v>
      </c>
      <c r="D140" s="25">
        <v>200</v>
      </c>
      <c r="E140" s="27">
        <v>0.2</v>
      </c>
      <c r="F140" s="27">
        <v>0.16</v>
      </c>
      <c r="G140" s="27">
        <v>18.84</v>
      </c>
      <c r="H140" s="27">
        <v>77.599999999999994</v>
      </c>
      <c r="I140" s="27">
        <v>1.08</v>
      </c>
      <c r="J140" s="27">
        <v>0</v>
      </c>
      <c r="K140" s="27">
        <v>20.94</v>
      </c>
      <c r="L140" s="27">
        <v>0.12</v>
      </c>
      <c r="M140" s="27">
        <v>6.36</v>
      </c>
      <c r="N140" s="27">
        <v>3.06</v>
      </c>
      <c r="O140" s="27">
        <v>3.68</v>
      </c>
      <c r="P140" s="27">
        <v>0.78</v>
      </c>
    </row>
    <row r="141" spans="1:16" ht="19.5" customHeight="1">
      <c r="A141" s="20">
        <v>4</v>
      </c>
      <c r="B141" s="25" t="s">
        <v>216</v>
      </c>
      <c r="C141" s="26" t="s">
        <v>217</v>
      </c>
      <c r="D141" s="25">
        <v>30</v>
      </c>
      <c r="E141" s="27">
        <v>2.2799999999999998</v>
      </c>
      <c r="F141" s="27">
        <v>0.24</v>
      </c>
      <c r="G141" s="27">
        <v>14.76</v>
      </c>
      <c r="H141" s="27">
        <v>70.319999999999993</v>
      </c>
      <c r="I141" s="27">
        <v>0</v>
      </c>
      <c r="J141" s="27">
        <v>3.3000000000000002E-2</v>
      </c>
      <c r="K141" s="27">
        <v>0</v>
      </c>
      <c r="L141" s="27">
        <v>0.36</v>
      </c>
      <c r="M141" s="27">
        <v>6</v>
      </c>
      <c r="N141" s="27">
        <v>4.2</v>
      </c>
      <c r="O141" s="27">
        <v>19.5</v>
      </c>
      <c r="P141" s="27">
        <v>0.33</v>
      </c>
    </row>
    <row r="142" spans="1:16" ht="20.45" customHeight="1">
      <c r="B142" s="25" t="s">
        <v>218</v>
      </c>
      <c r="C142" s="26" t="s">
        <v>219</v>
      </c>
      <c r="D142" s="25">
        <v>30</v>
      </c>
      <c r="E142" s="27">
        <v>1.68</v>
      </c>
      <c r="F142" s="27">
        <v>0.33</v>
      </c>
      <c r="G142" s="27">
        <v>17.82</v>
      </c>
      <c r="H142" s="27">
        <v>80.969999999999985</v>
      </c>
      <c r="I142" s="27">
        <v>0</v>
      </c>
      <c r="J142" s="27">
        <v>0.12</v>
      </c>
      <c r="K142" s="27">
        <v>0</v>
      </c>
      <c r="L142" s="27">
        <v>0.27</v>
      </c>
      <c r="M142" s="27">
        <v>6.8999999999999995</v>
      </c>
      <c r="N142" s="27">
        <v>7.5</v>
      </c>
      <c r="O142" s="27">
        <v>31.799999999999997</v>
      </c>
      <c r="P142" s="27">
        <v>0.92999999999999994</v>
      </c>
    </row>
    <row r="143" spans="1:16" ht="17.45" customHeight="1">
      <c r="A143" s="20">
        <v>4</v>
      </c>
      <c r="B143" s="25"/>
      <c r="C143" s="26" t="s">
        <v>18</v>
      </c>
      <c r="D143" s="25" t="s">
        <v>358</v>
      </c>
      <c r="E143" s="29">
        <v>26.614000000000001</v>
      </c>
      <c r="F143" s="29">
        <v>25.805499999999995</v>
      </c>
      <c r="G143" s="29">
        <v>108.35850000000002</v>
      </c>
      <c r="H143" s="29">
        <v>772.12450000000013</v>
      </c>
      <c r="I143" s="29">
        <v>387.33350000000002</v>
      </c>
      <c r="J143" s="29">
        <v>0.53849999999999998</v>
      </c>
      <c r="K143" s="29">
        <v>34.237499999999997</v>
      </c>
      <c r="L143" s="29">
        <v>3.7229999999999999</v>
      </c>
      <c r="M143" s="29">
        <v>106.3265</v>
      </c>
      <c r="N143" s="29">
        <v>90.638999999999996</v>
      </c>
      <c r="O143" s="29">
        <v>334.44900000000001</v>
      </c>
      <c r="P143" s="29">
        <v>5.9909999999999997</v>
      </c>
    </row>
    <row r="144" spans="1:16" ht="15" customHeight="1">
      <c r="A144" s="20">
        <v>4</v>
      </c>
      <c r="B144" s="105" t="s">
        <v>20</v>
      </c>
      <c r="C144" s="105"/>
      <c r="D144" s="105"/>
      <c r="E144" s="105"/>
      <c r="F144" s="105"/>
      <c r="G144" s="105"/>
      <c r="H144" s="105"/>
      <c r="I144" s="105"/>
      <c r="J144" s="105"/>
      <c r="K144" s="105"/>
      <c r="L144" s="105"/>
      <c r="M144" s="105"/>
      <c r="N144" s="105"/>
      <c r="O144" s="105"/>
      <c r="P144" s="105"/>
    </row>
    <row r="145" spans="1:16" ht="18.600000000000001" customHeight="1">
      <c r="A145" s="20">
        <v>4</v>
      </c>
      <c r="B145" s="29" t="s">
        <v>263</v>
      </c>
      <c r="C145" s="26" t="s">
        <v>264</v>
      </c>
      <c r="D145" s="25" t="s">
        <v>265</v>
      </c>
      <c r="E145" s="27">
        <v>7.2500000000000009</v>
      </c>
      <c r="F145" s="27">
        <v>10.355</v>
      </c>
      <c r="G145" s="27">
        <v>36.619999999999997</v>
      </c>
      <c r="H145" s="28">
        <v>268.66500000000002</v>
      </c>
      <c r="I145" s="27">
        <v>35.51</v>
      </c>
      <c r="J145" s="27">
        <v>0.27</v>
      </c>
      <c r="K145" s="27">
        <v>1.1200000000000001</v>
      </c>
      <c r="L145" s="27">
        <v>0.82000000000000006</v>
      </c>
      <c r="M145" s="27">
        <v>49.160000000000004</v>
      </c>
      <c r="N145" s="27">
        <v>43.67</v>
      </c>
      <c r="O145" s="27">
        <v>141.88</v>
      </c>
      <c r="P145" s="27">
        <v>2.35</v>
      </c>
    </row>
    <row r="146" spans="1:16" ht="20.100000000000001" customHeight="1">
      <c r="B146" s="29" t="s">
        <v>144</v>
      </c>
      <c r="C146" s="44" t="s">
        <v>145</v>
      </c>
      <c r="D146" s="45">
        <v>200</v>
      </c>
      <c r="E146" s="46">
        <v>0.38</v>
      </c>
      <c r="F146" s="46">
        <v>0</v>
      </c>
      <c r="G146" s="46">
        <v>25.72</v>
      </c>
      <c r="H146" s="46">
        <v>104.4</v>
      </c>
      <c r="I146" s="46">
        <v>12</v>
      </c>
      <c r="J146" s="46">
        <v>0</v>
      </c>
      <c r="K146" s="46">
        <v>0.02</v>
      </c>
      <c r="L146" s="46">
        <v>0</v>
      </c>
      <c r="M146" s="46">
        <v>40</v>
      </c>
      <c r="N146" s="46">
        <v>1.68</v>
      </c>
      <c r="O146" s="46">
        <v>3.44</v>
      </c>
      <c r="P146" s="46">
        <v>0.1</v>
      </c>
    </row>
    <row r="147" spans="1:16" ht="15.6" customHeight="1">
      <c r="A147" s="20">
        <v>4</v>
      </c>
      <c r="B147" s="25"/>
      <c r="C147" s="26" t="s">
        <v>18</v>
      </c>
      <c r="D147" s="25">
        <v>380</v>
      </c>
      <c r="E147" s="29">
        <v>7.6300000000000008</v>
      </c>
      <c r="F147" s="29">
        <v>10.355</v>
      </c>
      <c r="G147" s="29">
        <v>62.339999999999996</v>
      </c>
      <c r="H147" s="29">
        <v>373.06500000000005</v>
      </c>
      <c r="I147" s="29">
        <v>47.51</v>
      </c>
      <c r="J147" s="29">
        <v>0.27</v>
      </c>
      <c r="K147" s="29">
        <v>1.1400000000000001</v>
      </c>
      <c r="L147" s="29">
        <v>0.82000000000000006</v>
      </c>
      <c r="M147" s="29">
        <v>89.16</v>
      </c>
      <c r="N147" s="29">
        <v>45.35</v>
      </c>
      <c r="O147" s="29">
        <v>145.32</v>
      </c>
      <c r="P147" s="29">
        <v>2.4500000000000002</v>
      </c>
    </row>
    <row r="148" spans="1:16" ht="20.100000000000001" customHeight="1">
      <c r="A148" s="20">
        <v>4</v>
      </c>
      <c r="B148" s="25"/>
      <c r="C148" s="26" t="s">
        <v>24</v>
      </c>
      <c r="D148" s="25" t="s">
        <v>359</v>
      </c>
      <c r="E148" s="29">
        <v>57.653999999999996</v>
      </c>
      <c r="F148" s="29">
        <v>56.575499999999998</v>
      </c>
      <c r="G148" s="29">
        <v>247.59350000000003</v>
      </c>
      <c r="H148" s="29">
        <v>1730.1445000000003</v>
      </c>
      <c r="I148" s="29">
        <v>531.43849999999998</v>
      </c>
      <c r="J148" s="29">
        <v>0.94550000000000001</v>
      </c>
      <c r="K148" s="29">
        <v>37.292499999999997</v>
      </c>
      <c r="L148" s="29">
        <v>5.3029999999999999</v>
      </c>
      <c r="M148" s="29">
        <v>550.91149999999993</v>
      </c>
      <c r="N148" s="29">
        <v>198.994</v>
      </c>
      <c r="O148" s="29">
        <v>803.99900000000002</v>
      </c>
      <c r="P148" s="29">
        <v>10.587699999999998</v>
      </c>
    </row>
    <row r="149" spans="1:16" ht="20.100000000000001" customHeight="1">
      <c r="B149" s="31"/>
      <c r="C149" s="32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</row>
    <row r="150" spans="1:16" s="24" customFormat="1" ht="20.100000000000001" customHeight="1">
      <c r="B150" s="23" t="s">
        <v>104</v>
      </c>
      <c r="C150" s="2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</row>
    <row r="151" spans="1:16" s="24" customFormat="1" ht="20.100000000000001" customHeight="1">
      <c r="B151" s="23" t="s">
        <v>99</v>
      </c>
      <c r="C151" s="2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</row>
    <row r="152" spans="1:16" s="24" customFormat="1" ht="20.100000000000001" customHeight="1">
      <c r="B152" s="23" t="s">
        <v>100</v>
      </c>
      <c r="C152" s="2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</row>
    <row r="153" spans="1:16" ht="20.100000000000001" customHeight="1">
      <c r="B153" s="31"/>
      <c r="C153" s="32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</row>
    <row r="154" spans="1:16" ht="39.75" customHeight="1">
      <c r="B154" s="105" t="s">
        <v>0</v>
      </c>
      <c r="C154" s="105" t="s">
        <v>1</v>
      </c>
      <c r="D154" s="105" t="s">
        <v>2</v>
      </c>
      <c r="E154" s="105" t="s">
        <v>3</v>
      </c>
      <c r="F154" s="105"/>
      <c r="G154" s="105"/>
      <c r="H154" s="105" t="s">
        <v>4</v>
      </c>
      <c r="I154" s="105" t="s">
        <v>5</v>
      </c>
      <c r="J154" s="105"/>
      <c r="K154" s="105"/>
      <c r="L154" s="105"/>
      <c r="M154" s="105" t="s">
        <v>6</v>
      </c>
      <c r="N154" s="105"/>
      <c r="O154" s="105"/>
      <c r="P154" s="105"/>
    </row>
    <row r="155" spans="1:16" ht="33.6" customHeight="1">
      <c r="B155" s="105"/>
      <c r="C155" s="105"/>
      <c r="D155" s="105"/>
      <c r="E155" s="25" t="s">
        <v>7</v>
      </c>
      <c r="F155" s="25" t="s">
        <v>8</v>
      </c>
      <c r="G155" s="25" t="s">
        <v>9</v>
      </c>
      <c r="H155" s="105"/>
      <c r="I155" s="25" t="s">
        <v>11</v>
      </c>
      <c r="J155" s="25" t="s">
        <v>111</v>
      </c>
      <c r="K155" s="25" t="s">
        <v>10</v>
      </c>
      <c r="L155" s="25" t="s">
        <v>12</v>
      </c>
      <c r="M155" s="25" t="s">
        <v>13</v>
      </c>
      <c r="N155" s="25" t="s">
        <v>15</v>
      </c>
      <c r="O155" s="25" t="s">
        <v>112</v>
      </c>
      <c r="P155" s="25" t="s">
        <v>16</v>
      </c>
    </row>
    <row r="156" spans="1:16" ht="20.100000000000001" customHeight="1">
      <c r="A156" s="20">
        <v>5</v>
      </c>
      <c r="B156" s="105" t="s">
        <v>17</v>
      </c>
      <c r="C156" s="105"/>
      <c r="D156" s="105"/>
      <c r="E156" s="105"/>
      <c r="F156" s="105"/>
      <c r="G156" s="105"/>
      <c r="H156" s="105"/>
      <c r="I156" s="105"/>
      <c r="J156" s="105"/>
      <c r="K156" s="105"/>
      <c r="L156" s="105"/>
      <c r="M156" s="105"/>
      <c r="N156" s="105"/>
      <c r="O156" s="105"/>
      <c r="P156" s="105"/>
    </row>
    <row r="157" spans="1:16" ht="24" customHeight="1">
      <c r="A157" s="20">
        <v>5</v>
      </c>
      <c r="B157" s="29" t="s">
        <v>173</v>
      </c>
      <c r="C157" s="26" t="s">
        <v>174</v>
      </c>
      <c r="D157" s="25" t="s">
        <v>184</v>
      </c>
      <c r="E157" s="28">
        <v>17.91</v>
      </c>
      <c r="F157" s="28">
        <v>16.350000000000001</v>
      </c>
      <c r="G157" s="28">
        <v>2.91</v>
      </c>
      <c r="H157" s="28">
        <v>230.43</v>
      </c>
      <c r="I157" s="28">
        <v>133.05000000000001</v>
      </c>
      <c r="J157" s="28">
        <v>0.06</v>
      </c>
      <c r="K157" s="28">
        <v>0.495</v>
      </c>
      <c r="L157" s="28">
        <v>1.35</v>
      </c>
      <c r="M157" s="28">
        <v>96.284999999999997</v>
      </c>
      <c r="N157" s="28">
        <v>38.295000000000002</v>
      </c>
      <c r="O157" s="28">
        <v>221.39999999999998</v>
      </c>
      <c r="P157" s="28">
        <v>2.1749999999999998</v>
      </c>
    </row>
    <row r="158" spans="1:16" ht="17.45" customHeight="1">
      <c r="A158" s="20">
        <v>5</v>
      </c>
      <c r="B158" s="25" t="s">
        <v>132</v>
      </c>
      <c r="C158" s="26" t="s">
        <v>134</v>
      </c>
      <c r="D158" s="25">
        <v>30</v>
      </c>
      <c r="E158" s="27">
        <v>0.21</v>
      </c>
      <c r="F158" s="27">
        <v>0.03</v>
      </c>
      <c r="G158" s="27">
        <v>0.56999999999999995</v>
      </c>
      <c r="H158" s="27">
        <v>3.39</v>
      </c>
      <c r="I158" s="27">
        <v>0</v>
      </c>
      <c r="J158" s="27">
        <v>0.09</v>
      </c>
      <c r="K158" s="27">
        <v>2.1</v>
      </c>
      <c r="L158" s="27">
        <v>0.03</v>
      </c>
      <c r="M158" s="27">
        <v>5.0999999999999996</v>
      </c>
      <c r="N158" s="27">
        <v>4.2</v>
      </c>
      <c r="O158" s="27">
        <v>9</v>
      </c>
      <c r="P158" s="27">
        <v>0.15</v>
      </c>
    </row>
    <row r="159" spans="1:16" ht="20.100000000000001" customHeight="1">
      <c r="A159" s="20">
        <v>5</v>
      </c>
      <c r="B159" s="25" t="s">
        <v>220</v>
      </c>
      <c r="C159" s="26" t="s">
        <v>221</v>
      </c>
      <c r="D159" s="25">
        <v>30</v>
      </c>
      <c r="E159" s="27">
        <v>0.36</v>
      </c>
      <c r="F159" s="27">
        <v>1.41</v>
      </c>
      <c r="G159" s="27">
        <v>2.31</v>
      </c>
      <c r="H159" s="27">
        <v>23.37</v>
      </c>
      <c r="I159" s="27">
        <v>0</v>
      </c>
      <c r="J159" s="27">
        <v>8.9999999999999993E-3</v>
      </c>
      <c r="K159" s="27">
        <v>2.88</v>
      </c>
      <c r="L159" s="27">
        <v>0.63</v>
      </c>
      <c r="M159" s="27">
        <v>9.6</v>
      </c>
      <c r="N159" s="27">
        <v>3.9</v>
      </c>
      <c r="O159" s="27">
        <v>9</v>
      </c>
      <c r="P159" s="27">
        <v>0.24</v>
      </c>
    </row>
    <row r="160" spans="1:16" ht="16.149999999999999" customHeight="1">
      <c r="A160" s="20">
        <v>5</v>
      </c>
      <c r="B160" s="25" t="s">
        <v>224</v>
      </c>
      <c r="C160" s="26" t="s">
        <v>225</v>
      </c>
      <c r="D160" s="25">
        <v>40</v>
      </c>
      <c r="E160" s="27">
        <v>3</v>
      </c>
      <c r="F160" s="27">
        <v>1.1599999999999999</v>
      </c>
      <c r="G160" s="27">
        <v>20.560000000000002</v>
      </c>
      <c r="H160" s="27">
        <v>104.68</v>
      </c>
      <c r="I160" s="27">
        <v>0</v>
      </c>
      <c r="J160" s="27">
        <v>1.2E-2</v>
      </c>
      <c r="K160" s="27">
        <v>0</v>
      </c>
      <c r="L160" s="27">
        <v>0.68</v>
      </c>
      <c r="M160" s="27">
        <v>7.6000000000000005</v>
      </c>
      <c r="N160" s="27">
        <v>5.2</v>
      </c>
      <c r="O160" s="27">
        <v>26</v>
      </c>
      <c r="P160" s="27">
        <v>0.48</v>
      </c>
    </row>
    <row r="161" spans="1:16" ht="18" customHeight="1">
      <c r="B161" s="29" t="s">
        <v>150</v>
      </c>
      <c r="C161" s="26" t="s">
        <v>151</v>
      </c>
      <c r="D161" s="25" t="s">
        <v>152</v>
      </c>
      <c r="E161" s="27">
        <v>0.24</v>
      </c>
      <c r="F161" s="27">
        <v>0.06</v>
      </c>
      <c r="G161" s="27">
        <v>15.22</v>
      </c>
      <c r="H161" s="27">
        <v>62.38</v>
      </c>
      <c r="I161" s="27">
        <v>0.12</v>
      </c>
      <c r="J161" s="27">
        <v>0</v>
      </c>
      <c r="K161" s="27">
        <v>1.1599999999999999</v>
      </c>
      <c r="L161" s="27">
        <v>0.02</v>
      </c>
      <c r="M161" s="27">
        <v>7.28</v>
      </c>
      <c r="N161" s="27">
        <v>4.5599999999999996</v>
      </c>
      <c r="O161" s="27">
        <v>8.52</v>
      </c>
      <c r="P161" s="27">
        <v>0.8</v>
      </c>
    </row>
    <row r="162" spans="1:16" s="35" customFormat="1" ht="15.6" customHeight="1">
      <c r="A162" s="35">
        <v>5</v>
      </c>
      <c r="B162" s="38"/>
      <c r="C162" s="37" t="s">
        <v>261</v>
      </c>
      <c r="D162" s="38">
        <v>200</v>
      </c>
      <c r="E162" s="47">
        <v>0.8</v>
      </c>
      <c r="F162" s="47">
        <v>0.8</v>
      </c>
      <c r="G162" s="47">
        <v>17.8</v>
      </c>
      <c r="H162" s="47">
        <v>81.599999999999994</v>
      </c>
      <c r="I162" s="47">
        <v>6</v>
      </c>
      <c r="J162" s="47">
        <v>0.04</v>
      </c>
      <c r="K162" s="47">
        <v>8</v>
      </c>
      <c r="L162" s="47">
        <v>0.4</v>
      </c>
      <c r="M162" s="47">
        <v>28.16</v>
      </c>
      <c r="N162" s="47">
        <v>15.66</v>
      </c>
      <c r="O162" s="47">
        <v>19.14</v>
      </c>
      <c r="P162" s="47">
        <v>3.82</v>
      </c>
    </row>
    <row r="163" spans="1:16" ht="18" customHeight="1">
      <c r="A163" s="20">
        <v>5</v>
      </c>
      <c r="B163" s="25"/>
      <c r="C163" s="26" t="s">
        <v>18</v>
      </c>
      <c r="D163" s="25">
        <v>632</v>
      </c>
      <c r="E163" s="29">
        <v>22.310000000000002</v>
      </c>
      <c r="F163" s="43">
        <v>19.78</v>
      </c>
      <c r="G163" s="29">
        <v>58.800000000000011</v>
      </c>
      <c r="H163" s="29">
        <v>502.46</v>
      </c>
      <c r="I163" s="29">
        <v>139.17000000000002</v>
      </c>
      <c r="J163" s="29">
        <v>0.121</v>
      </c>
      <c r="K163" s="29">
        <v>12.534999999999998</v>
      </c>
      <c r="L163" s="29">
        <v>3.08</v>
      </c>
      <c r="M163" s="29">
        <v>148.92500000000001</v>
      </c>
      <c r="N163" s="29">
        <v>67.614999999999995</v>
      </c>
      <c r="O163" s="29">
        <v>284.05999999999995</v>
      </c>
      <c r="P163" s="29">
        <v>7.5149999999999997</v>
      </c>
    </row>
    <row r="164" spans="1:16" ht="16.149999999999999" customHeight="1">
      <c r="A164" s="20">
        <v>5</v>
      </c>
      <c r="B164" s="105" t="s">
        <v>19</v>
      </c>
      <c r="C164" s="105"/>
      <c r="D164" s="105"/>
      <c r="E164" s="105"/>
      <c r="F164" s="105"/>
      <c r="G164" s="105"/>
      <c r="H164" s="105"/>
      <c r="I164" s="105"/>
      <c r="J164" s="105"/>
      <c r="K164" s="105"/>
      <c r="L164" s="105"/>
      <c r="M164" s="105"/>
      <c r="N164" s="105"/>
      <c r="O164" s="105"/>
      <c r="P164" s="105"/>
    </row>
    <row r="165" spans="1:16" ht="32.450000000000003" customHeight="1">
      <c r="A165" s="20">
        <v>5</v>
      </c>
      <c r="B165" s="25" t="s">
        <v>285</v>
      </c>
      <c r="C165" s="26" t="s">
        <v>287</v>
      </c>
      <c r="D165" s="25">
        <v>60</v>
      </c>
      <c r="E165" s="28">
        <v>2.5319999999999996</v>
      </c>
      <c r="F165" s="28">
        <v>5.573999999999999</v>
      </c>
      <c r="G165" s="28">
        <v>15.222</v>
      </c>
      <c r="H165" s="28">
        <v>121.16999999999999</v>
      </c>
      <c r="I165" s="28">
        <v>34.607999999999997</v>
      </c>
      <c r="J165" s="28">
        <v>4.8000000000000001E-2</v>
      </c>
      <c r="K165" s="28">
        <v>4.2</v>
      </c>
      <c r="L165" s="28">
        <v>1.1579999999999999</v>
      </c>
      <c r="M165" s="28">
        <v>12.54</v>
      </c>
      <c r="N165" s="28">
        <v>10.907999999999999</v>
      </c>
      <c r="O165" s="28">
        <v>27.366</v>
      </c>
      <c r="P165" s="28">
        <v>0.6</v>
      </c>
    </row>
    <row r="166" spans="1:16" ht="19.899999999999999" customHeight="1">
      <c r="B166" s="25" t="s">
        <v>286</v>
      </c>
      <c r="C166" s="26" t="s">
        <v>294</v>
      </c>
      <c r="D166" s="25">
        <v>60</v>
      </c>
      <c r="E166" s="28">
        <v>0.89999999999999991</v>
      </c>
      <c r="F166" s="28">
        <v>2.694</v>
      </c>
      <c r="G166" s="28">
        <v>4.8540000000000001</v>
      </c>
      <c r="H166" s="28">
        <v>47.274000000000001</v>
      </c>
      <c r="I166" s="28">
        <v>72.653999999999996</v>
      </c>
      <c r="J166" s="28">
        <v>1.2E-2</v>
      </c>
      <c r="K166" s="28">
        <v>15.203999999999999</v>
      </c>
      <c r="L166" s="28">
        <v>0.36</v>
      </c>
      <c r="M166" s="28">
        <v>4.3019999999999996</v>
      </c>
      <c r="N166" s="28">
        <v>3.24</v>
      </c>
      <c r="O166" s="28">
        <v>17.442</v>
      </c>
      <c r="P166" s="28">
        <v>0.33600000000000002</v>
      </c>
    </row>
    <row r="167" spans="1:16" ht="19.899999999999999" customHeight="1">
      <c r="B167" s="27" t="s">
        <v>322</v>
      </c>
      <c r="C167" s="78" t="s">
        <v>323</v>
      </c>
      <c r="D167" s="27">
        <v>60</v>
      </c>
      <c r="E167" s="28">
        <v>0.73799999999999999</v>
      </c>
      <c r="F167" s="28">
        <v>3.27</v>
      </c>
      <c r="G167" s="28">
        <v>4.3739999999999997</v>
      </c>
      <c r="H167" s="28">
        <v>49.89</v>
      </c>
      <c r="I167" s="28">
        <v>102.636</v>
      </c>
      <c r="J167" s="28">
        <v>2.4E-2</v>
      </c>
      <c r="K167" s="28">
        <v>1.548</v>
      </c>
      <c r="L167" s="28">
        <v>0.42</v>
      </c>
      <c r="M167" s="28">
        <v>11.981999999999999</v>
      </c>
      <c r="N167" s="28">
        <v>10.56</v>
      </c>
      <c r="O167" s="28">
        <v>22.662000000000003</v>
      </c>
      <c r="P167" s="28">
        <v>0.432</v>
      </c>
    </row>
    <row r="168" spans="1:16" ht="19.899999999999999" customHeight="1">
      <c r="B168" s="72"/>
      <c r="C168" s="73" t="s">
        <v>303</v>
      </c>
      <c r="D168" s="72"/>
      <c r="E168" s="29">
        <v>1.6349999999999998</v>
      </c>
      <c r="F168" s="29">
        <v>4.4219999999999997</v>
      </c>
      <c r="G168" s="29">
        <v>9.798</v>
      </c>
      <c r="H168" s="29">
        <v>85.53</v>
      </c>
      <c r="I168" s="29">
        <v>68.622</v>
      </c>
      <c r="J168" s="29">
        <v>3.6000000000000004E-2</v>
      </c>
      <c r="K168" s="29">
        <v>2.8740000000000001</v>
      </c>
      <c r="L168" s="29">
        <v>0.78899999999999992</v>
      </c>
      <c r="M168" s="29">
        <v>12.260999999999999</v>
      </c>
      <c r="N168" s="29">
        <v>10.734</v>
      </c>
      <c r="O168" s="29">
        <v>25.014000000000003</v>
      </c>
      <c r="P168" s="29">
        <v>0.51600000000000001</v>
      </c>
    </row>
    <row r="169" spans="1:16" ht="17.45" customHeight="1">
      <c r="B169" s="25" t="s">
        <v>177</v>
      </c>
      <c r="C169" s="26" t="s">
        <v>178</v>
      </c>
      <c r="D169" s="25">
        <v>200</v>
      </c>
      <c r="E169" s="27">
        <v>7.04</v>
      </c>
      <c r="F169" s="27">
        <v>8.98</v>
      </c>
      <c r="G169" s="27">
        <v>9.2200000000000006</v>
      </c>
      <c r="H169" s="27">
        <v>145.86000000000001</v>
      </c>
      <c r="I169" s="27">
        <v>9.36</v>
      </c>
      <c r="J169" s="27">
        <v>0.14000000000000001</v>
      </c>
      <c r="K169" s="27">
        <v>1.82</v>
      </c>
      <c r="L169" s="27">
        <v>0.76</v>
      </c>
      <c r="M169" s="27">
        <v>13</v>
      </c>
      <c r="N169" s="27">
        <v>26.54</v>
      </c>
      <c r="O169" s="27">
        <v>88.1</v>
      </c>
      <c r="P169" s="27">
        <v>1.1200000000000001</v>
      </c>
    </row>
    <row r="170" spans="1:16" ht="29.45" customHeight="1">
      <c r="B170" s="27" t="s">
        <v>324</v>
      </c>
      <c r="C170" s="78" t="s">
        <v>325</v>
      </c>
      <c r="D170" s="27" t="s">
        <v>123</v>
      </c>
      <c r="E170" s="27">
        <v>6.4600000000000009</v>
      </c>
      <c r="F170" s="27">
        <v>6.17</v>
      </c>
      <c r="G170" s="27">
        <v>15.26</v>
      </c>
      <c r="H170" s="27">
        <v>142.41</v>
      </c>
      <c r="I170" s="27">
        <v>111.88</v>
      </c>
      <c r="J170" s="27">
        <v>6.9999999999999993E-2</v>
      </c>
      <c r="K170" s="27">
        <v>1.08</v>
      </c>
      <c r="L170" s="27">
        <v>0.47</v>
      </c>
      <c r="M170" s="27">
        <v>15.920000000000002</v>
      </c>
      <c r="N170" s="27">
        <v>21.18</v>
      </c>
      <c r="O170" s="27">
        <v>80.63</v>
      </c>
      <c r="P170" s="27">
        <v>1.0499999999999998</v>
      </c>
    </row>
    <row r="171" spans="1:16" ht="17.45" customHeight="1">
      <c r="B171" s="72"/>
      <c r="C171" s="73" t="s">
        <v>303</v>
      </c>
      <c r="D171" s="72"/>
      <c r="E171" s="72">
        <v>6.75</v>
      </c>
      <c r="F171" s="72">
        <v>7.5750000000000002</v>
      </c>
      <c r="G171" s="72">
        <v>12.24</v>
      </c>
      <c r="H171" s="72">
        <v>144.13499999999999</v>
      </c>
      <c r="I171" s="72">
        <v>60.62</v>
      </c>
      <c r="J171" s="72">
        <v>0.10500000000000001</v>
      </c>
      <c r="K171" s="72">
        <v>1.4500000000000002</v>
      </c>
      <c r="L171" s="72">
        <v>0.61499999999999999</v>
      </c>
      <c r="M171" s="72">
        <v>14.46</v>
      </c>
      <c r="N171" s="72">
        <v>23.86</v>
      </c>
      <c r="O171" s="72">
        <v>84.364999999999995</v>
      </c>
      <c r="P171" s="72">
        <v>1.085</v>
      </c>
    </row>
    <row r="172" spans="1:16" ht="18" customHeight="1">
      <c r="A172" s="20">
        <v>5</v>
      </c>
      <c r="B172" s="29" t="s">
        <v>179</v>
      </c>
      <c r="C172" s="26" t="s">
        <v>254</v>
      </c>
      <c r="D172" s="25">
        <v>90</v>
      </c>
      <c r="E172" s="28">
        <v>5.9879999999999995</v>
      </c>
      <c r="F172" s="28">
        <v>4.32</v>
      </c>
      <c r="G172" s="28">
        <v>9.8019999999999996</v>
      </c>
      <c r="H172" s="28">
        <v>102.03999999999999</v>
      </c>
      <c r="I172" s="28">
        <v>155.57999999999998</v>
      </c>
      <c r="J172" s="28">
        <v>3.5999999999999997E-2</v>
      </c>
      <c r="K172" s="28">
        <v>1.754</v>
      </c>
      <c r="L172" s="28">
        <v>0.50600000000000001</v>
      </c>
      <c r="M172" s="28">
        <v>20.742000000000001</v>
      </c>
      <c r="N172" s="28">
        <v>27.651999999999997</v>
      </c>
      <c r="O172" s="28">
        <v>96.046000000000006</v>
      </c>
      <c r="P172" s="28">
        <v>0.61199999999999999</v>
      </c>
    </row>
    <row r="173" spans="1:16" s="76" customFormat="1" ht="18" customHeight="1">
      <c r="B173" s="81" t="s">
        <v>354</v>
      </c>
      <c r="C173" s="80" t="s">
        <v>355</v>
      </c>
      <c r="D173" s="79">
        <v>90</v>
      </c>
      <c r="E173" s="81">
        <v>13.2</v>
      </c>
      <c r="F173" s="81">
        <v>10.5</v>
      </c>
      <c r="G173" s="81">
        <v>5.49</v>
      </c>
      <c r="H173" s="81">
        <v>169.26</v>
      </c>
      <c r="I173" s="81">
        <v>4.96</v>
      </c>
      <c r="J173" s="81">
        <v>0.08</v>
      </c>
      <c r="K173" s="81">
        <v>1.67</v>
      </c>
      <c r="L173" s="81">
        <v>1.36</v>
      </c>
      <c r="M173" s="81">
        <v>40</v>
      </c>
      <c r="N173" s="81">
        <v>44.6</v>
      </c>
      <c r="O173" s="81">
        <v>194.7</v>
      </c>
      <c r="P173" s="81">
        <v>0.89</v>
      </c>
    </row>
    <row r="174" spans="1:16" ht="18" customHeight="1">
      <c r="B174" s="29"/>
      <c r="C174" s="73" t="s">
        <v>303</v>
      </c>
      <c r="D174" s="72"/>
      <c r="E174" s="29">
        <v>9.5939999999999994</v>
      </c>
      <c r="F174" s="29">
        <v>7.41</v>
      </c>
      <c r="G174" s="29">
        <v>7.6459999999999999</v>
      </c>
      <c r="H174" s="29">
        <v>135.64999999999998</v>
      </c>
      <c r="I174" s="29">
        <v>80.27</v>
      </c>
      <c r="J174" s="29">
        <v>5.7999999999999996E-2</v>
      </c>
      <c r="K174" s="29">
        <v>1.712</v>
      </c>
      <c r="L174" s="29">
        <v>0.93300000000000005</v>
      </c>
      <c r="M174" s="29">
        <v>30.371000000000002</v>
      </c>
      <c r="N174" s="29">
        <v>36.125999999999998</v>
      </c>
      <c r="O174" s="29">
        <v>145.37299999999999</v>
      </c>
      <c r="P174" s="29">
        <v>0.751</v>
      </c>
    </row>
    <row r="175" spans="1:16" ht="15.6" customHeight="1">
      <c r="A175" s="20">
        <v>5</v>
      </c>
      <c r="B175" s="29" t="s">
        <v>180</v>
      </c>
      <c r="C175" s="26" t="s">
        <v>181</v>
      </c>
      <c r="D175" s="25">
        <v>150</v>
      </c>
      <c r="E175" s="28">
        <v>2.9249999999999998</v>
      </c>
      <c r="F175" s="28">
        <v>4.32</v>
      </c>
      <c r="G175" s="28">
        <v>18.765000000000001</v>
      </c>
      <c r="H175" s="28">
        <v>125.64000000000001</v>
      </c>
      <c r="I175" s="28">
        <v>19.305</v>
      </c>
      <c r="J175" s="28">
        <v>0.10500000000000001</v>
      </c>
      <c r="K175" s="28">
        <v>0.12</v>
      </c>
      <c r="L175" s="28">
        <v>0.16500000000000001</v>
      </c>
      <c r="M175" s="28">
        <v>35.400000000000006</v>
      </c>
      <c r="N175" s="28">
        <v>26.684999999999999</v>
      </c>
      <c r="O175" s="28">
        <v>79.394999999999996</v>
      </c>
      <c r="P175" s="28">
        <v>0.96</v>
      </c>
    </row>
    <row r="176" spans="1:16" ht="27.6" customHeight="1">
      <c r="B176" s="28" t="s">
        <v>161</v>
      </c>
      <c r="C176" s="78" t="s">
        <v>202</v>
      </c>
      <c r="D176" s="27">
        <v>150</v>
      </c>
      <c r="E176" s="28">
        <v>3.4950000000000001</v>
      </c>
      <c r="F176" s="28">
        <v>3.3449999999999998</v>
      </c>
      <c r="G176" s="28">
        <v>35.384999999999998</v>
      </c>
      <c r="H176" s="28">
        <v>185.625</v>
      </c>
      <c r="I176" s="28">
        <v>12.149999999999999</v>
      </c>
      <c r="J176" s="28">
        <v>0.03</v>
      </c>
      <c r="K176" s="28">
        <v>0</v>
      </c>
      <c r="L176" s="28">
        <v>0.255</v>
      </c>
      <c r="M176" s="28">
        <v>4.6500000000000004</v>
      </c>
      <c r="N176" s="28">
        <v>22.844999999999999</v>
      </c>
      <c r="O176" s="28">
        <v>69.599999999999994</v>
      </c>
      <c r="P176" s="28">
        <v>0.44999999999999996</v>
      </c>
    </row>
    <row r="177" spans="1:16" ht="15.6" customHeight="1">
      <c r="B177" s="29"/>
      <c r="C177" s="73" t="s">
        <v>303</v>
      </c>
      <c r="D177" s="72"/>
      <c r="E177" s="29">
        <v>3.21</v>
      </c>
      <c r="F177" s="29">
        <v>3.8325</v>
      </c>
      <c r="G177" s="29">
        <v>27.074999999999999</v>
      </c>
      <c r="H177" s="29">
        <v>155.63249999999999</v>
      </c>
      <c r="I177" s="29">
        <v>15.727499999999999</v>
      </c>
      <c r="J177" s="29">
        <v>6.7500000000000004E-2</v>
      </c>
      <c r="K177" s="29">
        <v>0.06</v>
      </c>
      <c r="L177" s="29">
        <v>0.21000000000000002</v>
      </c>
      <c r="M177" s="29">
        <v>20.025000000000002</v>
      </c>
      <c r="N177" s="29">
        <v>24.765000000000001</v>
      </c>
      <c r="O177" s="29">
        <v>74.497500000000002</v>
      </c>
      <c r="P177" s="29">
        <v>0.70499999999999996</v>
      </c>
    </row>
    <row r="178" spans="1:16" ht="16.899999999999999" customHeight="1">
      <c r="A178" s="20">
        <v>5</v>
      </c>
      <c r="B178" s="29" t="s">
        <v>182</v>
      </c>
      <c r="C178" s="26" t="s">
        <v>183</v>
      </c>
      <c r="D178" s="25">
        <v>200</v>
      </c>
      <c r="E178" s="27">
        <v>0.06</v>
      </c>
      <c r="F178" s="27">
        <v>0</v>
      </c>
      <c r="G178" s="27">
        <v>15.34</v>
      </c>
      <c r="H178" s="27">
        <v>61.6</v>
      </c>
      <c r="I178" s="27">
        <v>0.04</v>
      </c>
      <c r="J178" s="27">
        <v>0</v>
      </c>
      <c r="K178" s="27">
        <v>0</v>
      </c>
      <c r="L178" s="27">
        <v>0</v>
      </c>
      <c r="M178" s="27">
        <v>0.52</v>
      </c>
      <c r="N178" s="27">
        <v>0.06</v>
      </c>
      <c r="O178" s="27">
        <v>0.2</v>
      </c>
      <c r="P178" s="27">
        <v>0.4</v>
      </c>
    </row>
    <row r="179" spans="1:16" ht="17.45" customHeight="1">
      <c r="A179" s="20">
        <v>5</v>
      </c>
      <c r="B179" s="25" t="s">
        <v>216</v>
      </c>
      <c r="C179" s="26" t="s">
        <v>217</v>
      </c>
      <c r="D179" s="25">
        <v>30</v>
      </c>
      <c r="E179" s="27">
        <v>2.2799999999999998</v>
      </c>
      <c r="F179" s="27">
        <v>0.24</v>
      </c>
      <c r="G179" s="27">
        <v>14.76</v>
      </c>
      <c r="H179" s="27">
        <v>70.319999999999993</v>
      </c>
      <c r="I179" s="27">
        <v>0</v>
      </c>
      <c r="J179" s="27">
        <v>3.3000000000000002E-2</v>
      </c>
      <c r="K179" s="27">
        <v>0</v>
      </c>
      <c r="L179" s="27">
        <v>0.36</v>
      </c>
      <c r="M179" s="27">
        <v>6</v>
      </c>
      <c r="N179" s="27">
        <v>4.2</v>
      </c>
      <c r="O179" s="27">
        <v>19.5</v>
      </c>
      <c r="P179" s="27">
        <v>0.33</v>
      </c>
    </row>
    <row r="180" spans="1:16" ht="18.600000000000001" customHeight="1">
      <c r="A180" s="20">
        <v>5</v>
      </c>
      <c r="B180" s="25" t="s">
        <v>218</v>
      </c>
      <c r="C180" s="26" t="s">
        <v>219</v>
      </c>
      <c r="D180" s="25">
        <v>40</v>
      </c>
      <c r="E180" s="27">
        <v>2.2399999999999998</v>
      </c>
      <c r="F180" s="27">
        <v>0.44000000000000006</v>
      </c>
      <c r="G180" s="27">
        <v>23.76</v>
      </c>
      <c r="H180" s="27">
        <v>107.96</v>
      </c>
      <c r="I180" s="27">
        <v>0</v>
      </c>
      <c r="J180" s="27">
        <v>0.16000000000000003</v>
      </c>
      <c r="K180" s="27">
        <v>0</v>
      </c>
      <c r="L180" s="27">
        <v>0.36000000000000004</v>
      </c>
      <c r="M180" s="27">
        <v>9.2000000000000011</v>
      </c>
      <c r="N180" s="27">
        <v>10</v>
      </c>
      <c r="O180" s="27">
        <v>42.400000000000006</v>
      </c>
      <c r="P180" s="27">
        <v>1.2400000000000002</v>
      </c>
    </row>
    <row r="181" spans="1:16" ht="18" customHeight="1">
      <c r="A181" s="20">
        <v>5</v>
      </c>
      <c r="B181" s="25"/>
      <c r="C181" s="26" t="s">
        <v>18</v>
      </c>
      <c r="D181" s="25" t="s">
        <v>345</v>
      </c>
      <c r="E181" s="43">
        <v>25.768999999999998</v>
      </c>
      <c r="F181" s="43">
        <v>23.919499999999999</v>
      </c>
      <c r="G181" s="43">
        <v>110.61900000000001</v>
      </c>
      <c r="H181" s="43">
        <v>760.8275000000001</v>
      </c>
      <c r="I181" s="43">
        <v>225.27949999999998</v>
      </c>
      <c r="J181" s="43">
        <v>0.45950000000000002</v>
      </c>
      <c r="K181" s="43">
        <v>6.0959999999999992</v>
      </c>
      <c r="L181" s="43">
        <v>3.2669999999999995</v>
      </c>
      <c r="M181" s="43">
        <v>92.837000000000003</v>
      </c>
      <c r="N181" s="43">
        <v>109.745</v>
      </c>
      <c r="O181" s="43">
        <v>391.34950000000003</v>
      </c>
      <c r="P181" s="43">
        <v>5.0270000000000001</v>
      </c>
    </row>
    <row r="182" spans="1:16" ht="13.9" customHeight="1">
      <c r="A182" s="20">
        <v>5</v>
      </c>
      <c r="B182" s="105" t="s">
        <v>20</v>
      </c>
      <c r="C182" s="105"/>
      <c r="D182" s="105"/>
      <c r="E182" s="105"/>
      <c r="F182" s="105"/>
      <c r="G182" s="105"/>
      <c r="H182" s="105"/>
      <c r="I182" s="105"/>
      <c r="J182" s="105"/>
      <c r="K182" s="105"/>
      <c r="L182" s="105"/>
      <c r="M182" s="105"/>
      <c r="N182" s="105"/>
      <c r="O182" s="105"/>
      <c r="P182" s="105"/>
    </row>
    <row r="183" spans="1:16" ht="13.9" customHeight="1">
      <c r="B183" s="25"/>
      <c r="C183" s="26" t="s">
        <v>253</v>
      </c>
      <c r="D183" s="25">
        <v>65</v>
      </c>
      <c r="E183" s="28">
        <v>4.875</v>
      </c>
      <c r="F183" s="28">
        <v>6.370000000000001</v>
      </c>
      <c r="G183" s="48">
        <v>41.860000000000007</v>
      </c>
      <c r="H183" s="28">
        <v>244.27</v>
      </c>
      <c r="I183" s="28">
        <v>6.5</v>
      </c>
      <c r="J183" s="28">
        <v>5.2000000000000005E-2</v>
      </c>
      <c r="K183" s="28">
        <v>0</v>
      </c>
      <c r="L183" s="28">
        <v>2.2749999999999999</v>
      </c>
      <c r="M183" s="28">
        <v>18.850000000000001</v>
      </c>
      <c r="N183" s="28">
        <v>13</v>
      </c>
      <c r="O183" s="28">
        <v>58.5</v>
      </c>
      <c r="P183" s="28">
        <v>1.3650000000000002</v>
      </c>
    </row>
    <row r="184" spans="1:16" ht="19.899999999999999" customHeight="1">
      <c r="A184" s="20">
        <v>5</v>
      </c>
      <c r="B184" s="25" t="s">
        <v>234</v>
      </c>
      <c r="C184" s="26" t="s">
        <v>235</v>
      </c>
      <c r="D184" s="25">
        <v>60</v>
      </c>
      <c r="E184" s="27">
        <v>0.69</v>
      </c>
      <c r="F184" s="27">
        <v>2.694</v>
      </c>
      <c r="G184" s="48">
        <v>6.6239999999999997</v>
      </c>
      <c r="H184" s="27">
        <v>53.502000000000002</v>
      </c>
      <c r="I184" s="27">
        <v>691.19999999999993</v>
      </c>
      <c r="J184" s="27">
        <v>2.4E-2</v>
      </c>
      <c r="K184" s="27">
        <v>1.1519999999999999</v>
      </c>
      <c r="L184" s="27">
        <v>0.504</v>
      </c>
      <c r="M184" s="27">
        <v>13.776</v>
      </c>
      <c r="N184" s="27">
        <v>19.043999999999997</v>
      </c>
      <c r="O184" s="27">
        <v>27.612000000000002</v>
      </c>
      <c r="P184" s="27">
        <v>0.36</v>
      </c>
    </row>
    <row r="185" spans="1:16" ht="17.45" customHeight="1">
      <c r="A185" s="20">
        <v>5</v>
      </c>
      <c r="B185" s="29" t="s">
        <v>228</v>
      </c>
      <c r="C185" s="26" t="s">
        <v>229</v>
      </c>
      <c r="D185" s="25">
        <v>200</v>
      </c>
      <c r="E185" s="27">
        <v>1.54</v>
      </c>
      <c r="F185" s="27">
        <v>1.1399999999999999</v>
      </c>
      <c r="G185" s="27">
        <v>2.2599999999999998</v>
      </c>
      <c r="H185" s="27">
        <v>25.5</v>
      </c>
      <c r="I185" s="27">
        <v>6.64</v>
      </c>
      <c r="J185" s="27">
        <v>0.02</v>
      </c>
      <c r="K185" s="27">
        <v>0.3</v>
      </c>
      <c r="L185" s="27">
        <v>0</v>
      </c>
      <c r="M185" s="27">
        <v>57.16</v>
      </c>
      <c r="N185" s="27">
        <v>9.92</v>
      </c>
      <c r="O185" s="27">
        <v>46.32</v>
      </c>
      <c r="P185" s="27">
        <v>0.76</v>
      </c>
    </row>
    <row r="186" spans="1:16" ht="16.149999999999999" customHeight="1">
      <c r="A186" s="20">
        <v>5</v>
      </c>
      <c r="B186" s="25"/>
      <c r="C186" s="26" t="s">
        <v>18</v>
      </c>
      <c r="D186" s="25">
        <v>325</v>
      </c>
      <c r="E186" s="29">
        <v>7.1050000000000004</v>
      </c>
      <c r="F186" s="29">
        <v>10.204000000000001</v>
      </c>
      <c r="G186" s="43">
        <v>50.744000000000007</v>
      </c>
      <c r="H186" s="29">
        <v>323.27200000000005</v>
      </c>
      <c r="I186" s="29">
        <v>704.33999999999992</v>
      </c>
      <c r="J186" s="29">
        <v>9.6000000000000002E-2</v>
      </c>
      <c r="K186" s="29">
        <v>1.452</v>
      </c>
      <c r="L186" s="29">
        <v>2.7789999999999999</v>
      </c>
      <c r="M186" s="29">
        <v>89.786000000000001</v>
      </c>
      <c r="N186" s="29">
        <v>41.963999999999999</v>
      </c>
      <c r="O186" s="29">
        <v>132.43200000000002</v>
      </c>
      <c r="P186" s="29">
        <v>2.4850000000000003</v>
      </c>
    </row>
    <row r="187" spans="1:16" ht="20.100000000000001" customHeight="1">
      <c r="A187" s="20">
        <v>5</v>
      </c>
      <c r="B187" s="25"/>
      <c r="C187" s="26" t="s">
        <v>25</v>
      </c>
      <c r="D187" s="25" t="s">
        <v>346</v>
      </c>
      <c r="E187" s="29">
        <v>55.183999999999997</v>
      </c>
      <c r="F187" s="29">
        <v>53.903500000000001</v>
      </c>
      <c r="G187" s="29">
        <v>220.16300000000004</v>
      </c>
      <c r="H187" s="29">
        <v>1586.5595000000003</v>
      </c>
      <c r="I187" s="29">
        <v>1068.7894999999999</v>
      </c>
      <c r="J187" s="29">
        <v>0.67649999999999999</v>
      </c>
      <c r="K187" s="29">
        <v>20.082999999999998</v>
      </c>
      <c r="L187" s="29">
        <v>9.1259999999999994</v>
      </c>
      <c r="M187" s="29">
        <v>331.548</v>
      </c>
      <c r="N187" s="29">
        <v>219.32400000000001</v>
      </c>
      <c r="O187" s="29">
        <v>807.8415</v>
      </c>
      <c r="P187" s="29">
        <v>15.027000000000001</v>
      </c>
    </row>
    <row r="188" spans="1:16" ht="18.600000000000001" customHeight="1">
      <c r="B188" s="31"/>
      <c r="C188" s="32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</row>
    <row r="189" spans="1:16" s="24" customFormat="1" ht="20.100000000000001" customHeight="1">
      <c r="B189" s="23" t="s">
        <v>105</v>
      </c>
      <c r="C189" s="2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</row>
    <row r="190" spans="1:16" s="24" customFormat="1" ht="20.100000000000001" customHeight="1">
      <c r="B190" s="23" t="s">
        <v>106</v>
      </c>
      <c r="C190" s="2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</row>
    <row r="191" spans="1:16" s="24" customFormat="1" ht="20.100000000000001" customHeight="1">
      <c r="B191" s="23" t="s">
        <v>100</v>
      </c>
      <c r="C191" s="2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</row>
    <row r="192" spans="1:16" ht="13.9" customHeight="1">
      <c r="B192" s="31"/>
      <c r="C192" s="32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</row>
    <row r="193" spans="1:16" ht="37.5" customHeight="1">
      <c r="B193" s="105" t="s">
        <v>0</v>
      </c>
      <c r="C193" s="105" t="s">
        <v>1</v>
      </c>
      <c r="D193" s="105" t="s">
        <v>2</v>
      </c>
      <c r="E193" s="105" t="s">
        <v>3</v>
      </c>
      <c r="F193" s="105"/>
      <c r="G193" s="105"/>
      <c r="H193" s="105" t="s">
        <v>4</v>
      </c>
      <c r="I193" s="105" t="s">
        <v>5</v>
      </c>
      <c r="J193" s="105"/>
      <c r="K193" s="105"/>
      <c r="L193" s="105"/>
      <c r="M193" s="105" t="s">
        <v>6</v>
      </c>
      <c r="N193" s="105"/>
      <c r="O193" s="105"/>
      <c r="P193" s="105"/>
    </row>
    <row r="194" spans="1:16" ht="30.6" customHeight="1">
      <c r="B194" s="105"/>
      <c r="C194" s="105"/>
      <c r="D194" s="105"/>
      <c r="E194" s="25" t="s">
        <v>7</v>
      </c>
      <c r="F194" s="25" t="s">
        <v>8</v>
      </c>
      <c r="G194" s="25" t="s">
        <v>9</v>
      </c>
      <c r="H194" s="105"/>
      <c r="I194" s="25" t="s">
        <v>11</v>
      </c>
      <c r="J194" s="25" t="s">
        <v>111</v>
      </c>
      <c r="K194" s="25" t="s">
        <v>10</v>
      </c>
      <c r="L194" s="25" t="s">
        <v>12</v>
      </c>
      <c r="M194" s="25" t="s">
        <v>13</v>
      </c>
      <c r="N194" s="25" t="s">
        <v>15</v>
      </c>
      <c r="O194" s="25" t="s">
        <v>112</v>
      </c>
      <c r="P194" s="25" t="s">
        <v>16</v>
      </c>
    </row>
    <row r="195" spans="1:16" ht="16.149999999999999" customHeight="1">
      <c r="A195" s="20">
        <v>6</v>
      </c>
      <c r="B195" s="105" t="s">
        <v>17</v>
      </c>
      <c r="C195" s="105"/>
      <c r="D195" s="105"/>
      <c r="E195" s="105"/>
      <c r="F195" s="105"/>
      <c r="G195" s="105"/>
      <c r="H195" s="105"/>
      <c r="I195" s="105"/>
      <c r="J195" s="105"/>
      <c r="K195" s="105"/>
      <c r="L195" s="105"/>
      <c r="M195" s="105"/>
      <c r="N195" s="105"/>
      <c r="O195" s="105"/>
      <c r="P195" s="105"/>
    </row>
    <row r="196" spans="1:16" ht="33" customHeight="1">
      <c r="A196" s="20">
        <v>6</v>
      </c>
      <c r="B196" s="25" t="s">
        <v>185</v>
      </c>
      <c r="C196" s="26" t="s">
        <v>186</v>
      </c>
      <c r="D196" s="25" t="s">
        <v>187</v>
      </c>
      <c r="E196" s="41">
        <v>7.84</v>
      </c>
      <c r="F196" s="41">
        <v>7.8100000000000005</v>
      </c>
      <c r="G196" s="41">
        <v>35.06</v>
      </c>
      <c r="H196" s="41">
        <v>236.31</v>
      </c>
      <c r="I196" s="41">
        <v>26.7</v>
      </c>
      <c r="J196" s="41">
        <v>0.16</v>
      </c>
      <c r="K196" s="41">
        <v>0.52</v>
      </c>
      <c r="L196" s="41">
        <v>0.75</v>
      </c>
      <c r="M196" s="41">
        <v>126.26</v>
      </c>
      <c r="N196" s="41">
        <v>6.14</v>
      </c>
      <c r="O196" s="41">
        <v>205.11</v>
      </c>
      <c r="P196" s="41">
        <v>1.49</v>
      </c>
    </row>
    <row r="197" spans="1:16" ht="21.6" customHeight="1">
      <c r="A197" s="20">
        <v>6</v>
      </c>
      <c r="B197" s="25" t="s">
        <v>242</v>
      </c>
      <c r="C197" s="26" t="s">
        <v>243</v>
      </c>
      <c r="D197" s="25">
        <v>40</v>
      </c>
      <c r="E197" s="41">
        <v>4.76</v>
      </c>
      <c r="F197" s="41">
        <v>4.04</v>
      </c>
      <c r="G197" s="41">
        <v>0.24</v>
      </c>
      <c r="H197" s="41">
        <v>56.36</v>
      </c>
      <c r="I197" s="41">
        <v>62.4</v>
      </c>
      <c r="J197" s="41">
        <v>0.02</v>
      </c>
      <c r="K197" s="41">
        <v>0</v>
      </c>
      <c r="L197" s="41">
        <v>0.24</v>
      </c>
      <c r="M197" s="41">
        <v>19.38</v>
      </c>
      <c r="N197" s="41">
        <v>4.18</v>
      </c>
      <c r="O197" s="41">
        <v>66.819999999999993</v>
      </c>
      <c r="P197" s="41">
        <v>0.87</v>
      </c>
    </row>
    <row r="198" spans="1:16" ht="16.149999999999999" customHeight="1">
      <c r="A198" s="20">
        <v>6</v>
      </c>
      <c r="B198" s="25"/>
      <c r="C198" s="26" t="s">
        <v>256</v>
      </c>
      <c r="D198" s="25">
        <v>80</v>
      </c>
      <c r="E198" s="49">
        <v>5.4640000000000004</v>
      </c>
      <c r="F198" s="49">
        <v>7.3040000000000012</v>
      </c>
      <c r="G198" s="49">
        <v>26.544</v>
      </c>
      <c r="H198" s="49">
        <v>193.76800000000003</v>
      </c>
      <c r="I198" s="41">
        <v>16.8</v>
      </c>
      <c r="J198" s="41">
        <v>0.128</v>
      </c>
      <c r="K198" s="41">
        <v>0</v>
      </c>
      <c r="L198" s="41">
        <v>2.2000000000000002</v>
      </c>
      <c r="M198" s="41">
        <v>19.32</v>
      </c>
      <c r="N198" s="41">
        <v>27.72</v>
      </c>
      <c r="O198" s="41">
        <v>105.032</v>
      </c>
      <c r="P198" s="41">
        <v>1.0960000000000001</v>
      </c>
    </row>
    <row r="199" spans="1:16" ht="20.100000000000001" customHeight="1">
      <c r="B199" s="29" t="s">
        <v>116</v>
      </c>
      <c r="C199" s="26" t="s">
        <v>117</v>
      </c>
      <c r="D199" s="25">
        <v>200</v>
      </c>
      <c r="E199" s="41">
        <v>0.18</v>
      </c>
      <c r="F199" s="41">
        <v>0.04</v>
      </c>
      <c r="G199" s="41">
        <v>15.04</v>
      </c>
      <c r="H199" s="41">
        <v>61.24</v>
      </c>
      <c r="I199" s="41">
        <v>0.04</v>
      </c>
      <c r="J199" s="41">
        <v>0</v>
      </c>
      <c r="K199" s="41">
        <v>0.04</v>
      </c>
      <c r="L199" s="41">
        <v>0</v>
      </c>
      <c r="M199" s="41">
        <v>4.8</v>
      </c>
      <c r="N199" s="41">
        <v>3.82</v>
      </c>
      <c r="O199" s="41">
        <v>7.18</v>
      </c>
      <c r="P199" s="41">
        <v>0.76</v>
      </c>
    </row>
    <row r="200" spans="1:16" ht="17.45" customHeight="1">
      <c r="A200" s="20">
        <v>6</v>
      </c>
      <c r="B200" s="25"/>
      <c r="C200" s="26" t="s">
        <v>18</v>
      </c>
      <c r="D200" s="25">
        <v>525</v>
      </c>
      <c r="E200" s="29">
        <v>18.244</v>
      </c>
      <c r="F200" s="29">
        <v>19.194000000000003</v>
      </c>
      <c r="G200" s="29">
        <v>76.884000000000015</v>
      </c>
      <c r="H200" s="29">
        <v>547.67800000000011</v>
      </c>
      <c r="I200" s="29">
        <v>105.94</v>
      </c>
      <c r="J200" s="29">
        <v>0.308</v>
      </c>
      <c r="K200" s="29">
        <v>0.56000000000000005</v>
      </c>
      <c r="L200" s="29">
        <v>3.1900000000000004</v>
      </c>
      <c r="M200" s="29">
        <v>169.76</v>
      </c>
      <c r="N200" s="29">
        <v>41.86</v>
      </c>
      <c r="O200" s="29">
        <v>384.142</v>
      </c>
      <c r="P200" s="29">
        <v>4.2160000000000002</v>
      </c>
    </row>
    <row r="201" spans="1:16" ht="13.9" customHeight="1">
      <c r="A201" s="20">
        <v>6</v>
      </c>
      <c r="B201" s="107" t="s">
        <v>19</v>
      </c>
      <c r="C201" s="105"/>
      <c r="D201" s="105"/>
      <c r="E201" s="105"/>
      <c r="F201" s="105"/>
      <c r="G201" s="105"/>
      <c r="H201" s="105"/>
      <c r="I201" s="105"/>
      <c r="J201" s="105"/>
      <c r="K201" s="105"/>
      <c r="L201" s="105"/>
      <c r="M201" s="105"/>
      <c r="N201" s="105"/>
      <c r="O201" s="105"/>
      <c r="P201" s="105"/>
    </row>
    <row r="202" spans="1:16" ht="32.450000000000003" customHeight="1">
      <c r="A202" s="20">
        <v>6</v>
      </c>
      <c r="B202" s="50" t="s">
        <v>283</v>
      </c>
      <c r="C202" s="51" t="s">
        <v>284</v>
      </c>
      <c r="D202" s="50">
        <v>60</v>
      </c>
      <c r="E202" s="28">
        <v>0.95399999999999996</v>
      </c>
      <c r="F202" s="28">
        <v>2.82</v>
      </c>
      <c r="G202" s="28">
        <v>4.032</v>
      </c>
      <c r="H202" s="28">
        <v>45.324000000000005</v>
      </c>
      <c r="I202" s="28">
        <v>121.104</v>
      </c>
      <c r="J202" s="28">
        <v>1.2E-2</v>
      </c>
      <c r="K202" s="28">
        <v>5.7119999999999997</v>
      </c>
      <c r="L202" s="28">
        <v>0.34799999999999998</v>
      </c>
      <c r="M202" s="28">
        <v>14.933999999999999</v>
      </c>
      <c r="N202" s="28">
        <v>9.911999999999999</v>
      </c>
      <c r="O202" s="28">
        <v>20.681999999999999</v>
      </c>
      <c r="P202" s="28">
        <v>0.27</v>
      </c>
    </row>
    <row r="203" spans="1:16" ht="18" customHeight="1">
      <c r="B203" s="50" t="s">
        <v>155</v>
      </c>
      <c r="C203" s="51" t="s">
        <v>189</v>
      </c>
      <c r="D203" s="50">
        <v>60</v>
      </c>
      <c r="E203" s="28">
        <v>3.1019999999999999</v>
      </c>
      <c r="F203" s="28">
        <v>3.0779999999999998</v>
      </c>
      <c r="G203" s="28">
        <v>20.855999999999998</v>
      </c>
      <c r="H203" s="28">
        <v>123.53399999999999</v>
      </c>
      <c r="I203" s="28">
        <v>0.40200000000000002</v>
      </c>
      <c r="J203" s="28">
        <v>4.2000000000000003E-2</v>
      </c>
      <c r="K203" s="28">
        <v>1.5179999999999998</v>
      </c>
      <c r="L203" s="28">
        <v>0.73199999999999998</v>
      </c>
      <c r="M203" s="28">
        <v>14.741999999999999</v>
      </c>
      <c r="N203" s="28">
        <v>10.134</v>
      </c>
      <c r="O203" s="28">
        <v>35.909999999999997</v>
      </c>
      <c r="P203" s="28">
        <v>0.59399999999999997</v>
      </c>
    </row>
    <row r="204" spans="1:16" ht="18" customHeight="1">
      <c r="B204" s="82" t="s">
        <v>132</v>
      </c>
      <c r="C204" s="83" t="s">
        <v>134</v>
      </c>
      <c r="D204" s="82">
        <v>60</v>
      </c>
      <c r="E204" s="28">
        <v>0.42</v>
      </c>
      <c r="F204" s="28">
        <v>0.06</v>
      </c>
      <c r="G204" s="28">
        <v>1.1399999999999999</v>
      </c>
      <c r="H204" s="28">
        <v>6.78</v>
      </c>
      <c r="I204" s="28">
        <v>0</v>
      </c>
      <c r="J204" s="28">
        <v>0.18</v>
      </c>
      <c r="K204" s="28">
        <v>4.2</v>
      </c>
      <c r="L204" s="28">
        <v>0.06</v>
      </c>
      <c r="M204" s="28">
        <v>10.199999999999999</v>
      </c>
      <c r="N204" s="28">
        <v>8.4</v>
      </c>
      <c r="O204" s="28">
        <v>18</v>
      </c>
      <c r="P204" s="28">
        <v>0.3</v>
      </c>
    </row>
    <row r="205" spans="1:16" ht="18" customHeight="1">
      <c r="B205" s="82" t="s">
        <v>214</v>
      </c>
      <c r="C205" s="83" t="s">
        <v>295</v>
      </c>
      <c r="D205" s="82">
        <v>60</v>
      </c>
      <c r="E205" s="28">
        <v>0.48</v>
      </c>
      <c r="F205" s="28">
        <v>0.06</v>
      </c>
      <c r="G205" s="28">
        <v>0.89999999999999991</v>
      </c>
      <c r="H205" s="28">
        <v>6.06</v>
      </c>
      <c r="I205" s="28">
        <v>0</v>
      </c>
      <c r="J205" s="28">
        <v>1.2E-2</v>
      </c>
      <c r="K205" s="28">
        <v>3</v>
      </c>
      <c r="L205" s="28">
        <v>0.06</v>
      </c>
      <c r="M205" s="28">
        <v>13.799999999999999</v>
      </c>
      <c r="N205" s="28">
        <v>8.4</v>
      </c>
      <c r="O205" s="28">
        <v>14.399999999999999</v>
      </c>
      <c r="P205" s="28">
        <v>0.36</v>
      </c>
    </row>
    <row r="206" spans="1:16" ht="18" customHeight="1">
      <c r="B206" s="50"/>
      <c r="C206" s="51" t="s">
        <v>303</v>
      </c>
      <c r="D206" s="50"/>
      <c r="E206" s="29">
        <v>1.7609999999999999</v>
      </c>
      <c r="F206" s="29">
        <v>1.569</v>
      </c>
      <c r="G206" s="29">
        <v>10.997999999999999</v>
      </c>
      <c r="H206" s="29">
        <v>65.156999999999996</v>
      </c>
      <c r="I206" s="29">
        <v>0.20100000000000001</v>
      </c>
      <c r="J206" s="29">
        <v>0.111</v>
      </c>
      <c r="K206" s="29">
        <v>2.859</v>
      </c>
      <c r="L206" s="29">
        <v>0.39600000000000002</v>
      </c>
      <c r="M206" s="29">
        <v>12.471</v>
      </c>
      <c r="N206" s="29">
        <v>9.2669999999999995</v>
      </c>
      <c r="O206" s="29">
        <v>26.954999999999998</v>
      </c>
      <c r="P206" s="29">
        <v>0.44699999999999995</v>
      </c>
    </row>
    <row r="207" spans="1:16" ht="30.6" customHeight="1">
      <c r="B207" s="50" t="s">
        <v>190</v>
      </c>
      <c r="C207" s="51" t="s">
        <v>191</v>
      </c>
      <c r="D207" s="50" t="s">
        <v>123</v>
      </c>
      <c r="E207" s="27">
        <v>5.8800000000000008</v>
      </c>
      <c r="F207" s="27">
        <v>6.1099999999999994</v>
      </c>
      <c r="G207" s="27">
        <v>12.78</v>
      </c>
      <c r="H207" s="27">
        <v>129.63</v>
      </c>
      <c r="I207" s="27">
        <v>107.88</v>
      </c>
      <c r="J207" s="27">
        <v>6.9999999999999993E-2</v>
      </c>
      <c r="K207" s="27">
        <v>0.65999999999999992</v>
      </c>
      <c r="L207" s="27">
        <v>0.35</v>
      </c>
      <c r="M207" s="27">
        <v>13.34</v>
      </c>
      <c r="N207" s="27">
        <v>21.28</v>
      </c>
      <c r="O207" s="27">
        <v>79.22999999999999</v>
      </c>
      <c r="P207" s="27">
        <v>0.95</v>
      </c>
    </row>
    <row r="208" spans="1:16" ht="30.6" customHeight="1">
      <c r="B208" s="82" t="s">
        <v>139</v>
      </c>
      <c r="C208" s="83" t="s">
        <v>140</v>
      </c>
      <c r="D208" s="82">
        <v>200</v>
      </c>
      <c r="E208" s="27">
        <v>1.98</v>
      </c>
      <c r="F208" s="27">
        <v>3.84</v>
      </c>
      <c r="G208" s="27">
        <v>13.76</v>
      </c>
      <c r="H208" s="27">
        <v>97.52</v>
      </c>
      <c r="I208" s="27">
        <v>102.34</v>
      </c>
      <c r="J208" s="27">
        <v>0.06</v>
      </c>
      <c r="K208" s="27">
        <v>1.42</v>
      </c>
      <c r="L208" s="27">
        <v>0.57999999999999996</v>
      </c>
      <c r="M208" s="27">
        <v>14.46</v>
      </c>
      <c r="N208" s="27">
        <v>20.079999999999998</v>
      </c>
      <c r="O208" s="27">
        <v>57.56</v>
      </c>
      <c r="P208" s="27">
        <v>0.76</v>
      </c>
    </row>
    <row r="209" spans="1:16" ht="25.15" customHeight="1">
      <c r="B209" s="50"/>
      <c r="C209" s="51" t="s">
        <v>303</v>
      </c>
      <c r="D209" s="50"/>
      <c r="E209" s="29">
        <v>3.9300000000000006</v>
      </c>
      <c r="F209" s="29">
        <v>4.9749999999999996</v>
      </c>
      <c r="G209" s="29">
        <v>13.27</v>
      </c>
      <c r="H209" s="29">
        <v>113.57499999999999</v>
      </c>
      <c r="I209" s="29">
        <v>105.11</v>
      </c>
      <c r="J209" s="29">
        <v>6.5000000000000002E-2</v>
      </c>
      <c r="K209" s="29">
        <v>1.04</v>
      </c>
      <c r="L209" s="29">
        <v>0.46499999999999997</v>
      </c>
      <c r="M209" s="29">
        <v>13.9</v>
      </c>
      <c r="N209" s="29">
        <v>20.68</v>
      </c>
      <c r="O209" s="29">
        <v>68.394999999999996</v>
      </c>
      <c r="P209" s="29">
        <v>0.85499999999999998</v>
      </c>
    </row>
    <row r="210" spans="1:16" ht="20.100000000000001" customHeight="1">
      <c r="B210" s="52" t="s">
        <v>193</v>
      </c>
      <c r="C210" s="51" t="s">
        <v>194</v>
      </c>
      <c r="D210" s="50">
        <v>200</v>
      </c>
      <c r="E210" s="27">
        <v>12.81</v>
      </c>
      <c r="F210" s="27">
        <v>15.9</v>
      </c>
      <c r="G210" s="27">
        <v>36.9</v>
      </c>
      <c r="H210" s="27">
        <v>341.94</v>
      </c>
      <c r="I210" s="27">
        <v>108.9</v>
      </c>
      <c r="J210" s="27">
        <v>0.28999999999999998</v>
      </c>
      <c r="K210" s="27">
        <v>0.91</v>
      </c>
      <c r="L210" s="27">
        <v>1.29</v>
      </c>
      <c r="M210" s="27">
        <v>15.01</v>
      </c>
      <c r="N210" s="27">
        <v>13.81</v>
      </c>
      <c r="O210" s="27">
        <v>138.5</v>
      </c>
      <c r="P210" s="27">
        <v>1.85</v>
      </c>
    </row>
    <row r="211" spans="1:16" s="76" customFormat="1" ht="20.100000000000001" customHeight="1">
      <c r="B211" s="86" t="s">
        <v>365</v>
      </c>
      <c r="C211" s="87" t="s">
        <v>349</v>
      </c>
      <c r="D211" s="88">
        <v>200</v>
      </c>
      <c r="E211" s="79">
        <v>9.76</v>
      </c>
      <c r="F211" s="79">
        <v>18</v>
      </c>
      <c r="G211" s="79">
        <v>20.8</v>
      </c>
      <c r="H211" s="79">
        <v>284.24</v>
      </c>
      <c r="I211" s="79">
        <v>5.76</v>
      </c>
      <c r="J211" s="79">
        <v>0.34</v>
      </c>
      <c r="K211" s="79">
        <v>1.18</v>
      </c>
      <c r="L211" s="79">
        <v>1</v>
      </c>
      <c r="M211" s="79">
        <v>17.809999999999999</v>
      </c>
      <c r="N211" s="79">
        <v>29.18</v>
      </c>
      <c r="O211" s="79">
        <v>161.80000000000001</v>
      </c>
      <c r="P211" s="79">
        <v>2.09</v>
      </c>
    </row>
    <row r="212" spans="1:16" ht="20.100000000000001" customHeight="1">
      <c r="B212" s="52"/>
      <c r="C212" s="51" t="s">
        <v>303</v>
      </c>
      <c r="D212" s="50"/>
      <c r="E212" s="29">
        <v>11.285</v>
      </c>
      <c r="F212" s="29">
        <v>16.95</v>
      </c>
      <c r="G212" s="29">
        <v>28.85</v>
      </c>
      <c r="H212" s="29">
        <v>313.09000000000003</v>
      </c>
      <c r="I212" s="29">
        <v>57.330000000000005</v>
      </c>
      <c r="J212" s="29">
        <v>0.315</v>
      </c>
      <c r="K212" s="29">
        <v>1.0449999999999999</v>
      </c>
      <c r="L212" s="29">
        <v>1.145</v>
      </c>
      <c r="M212" s="29">
        <v>16.41</v>
      </c>
      <c r="N212" s="29">
        <v>21.495000000000001</v>
      </c>
      <c r="O212" s="29">
        <v>150.15</v>
      </c>
      <c r="P212" s="29">
        <v>1.97</v>
      </c>
    </row>
    <row r="213" spans="1:16" ht="16.149999999999999" customHeight="1">
      <c r="B213" s="52" t="s">
        <v>195</v>
      </c>
      <c r="C213" s="51" t="s">
        <v>196</v>
      </c>
      <c r="D213" s="50">
        <v>200</v>
      </c>
      <c r="E213" s="27">
        <v>0.16</v>
      </c>
      <c r="F213" s="27">
        <v>0.16</v>
      </c>
      <c r="G213" s="27">
        <v>18.54</v>
      </c>
      <c r="H213" s="27">
        <v>76.239999999999995</v>
      </c>
      <c r="I213" s="27">
        <v>1.2</v>
      </c>
      <c r="J213" s="27">
        <v>0</v>
      </c>
      <c r="K213" s="27">
        <v>1.6</v>
      </c>
      <c r="L213" s="27">
        <v>0.08</v>
      </c>
      <c r="M213" s="27">
        <v>6.08</v>
      </c>
      <c r="N213" s="27">
        <v>3.14</v>
      </c>
      <c r="O213" s="27">
        <v>3.82</v>
      </c>
      <c r="P213" s="27">
        <v>0.8</v>
      </c>
    </row>
    <row r="214" spans="1:16" ht="18" customHeight="1">
      <c r="A214" s="20">
        <v>6</v>
      </c>
      <c r="B214" s="50" t="s">
        <v>216</v>
      </c>
      <c r="C214" s="51" t="s">
        <v>217</v>
      </c>
      <c r="D214" s="50">
        <v>30</v>
      </c>
      <c r="E214" s="27">
        <v>2.2799999999999998</v>
      </c>
      <c r="F214" s="27">
        <v>0.24</v>
      </c>
      <c r="G214" s="27">
        <v>14.76</v>
      </c>
      <c r="H214" s="27">
        <v>70.319999999999993</v>
      </c>
      <c r="I214" s="27">
        <v>0</v>
      </c>
      <c r="J214" s="27">
        <v>3.3000000000000002E-2</v>
      </c>
      <c r="K214" s="27">
        <v>0</v>
      </c>
      <c r="L214" s="27">
        <v>0.36</v>
      </c>
      <c r="M214" s="27">
        <v>6</v>
      </c>
      <c r="N214" s="27">
        <v>4.2</v>
      </c>
      <c r="O214" s="27">
        <v>19.5</v>
      </c>
      <c r="P214" s="27">
        <v>0.33</v>
      </c>
    </row>
    <row r="215" spans="1:16" ht="19.5" customHeight="1">
      <c r="A215" s="20">
        <v>6</v>
      </c>
      <c r="B215" s="50" t="s">
        <v>218</v>
      </c>
      <c r="C215" s="51" t="s">
        <v>219</v>
      </c>
      <c r="D215" s="50">
        <v>30</v>
      </c>
      <c r="E215" s="27">
        <v>1.68</v>
      </c>
      <c r="F215" s="27">
        <v>0.33</v>
      </c>
      <c r="G215" s="27">
        <v>17.82</v>
      </c>
      <c r="H215" s="27">
        <v>80.969999999999985</v>
      </c>
      <c r="I215" s="27">
        <v>0</v>
      </c>
      <c r="J215" s="27">
        <v>0.12</v>
      </c>
      <c r="K215" s="27">
        <v>0</v>
      </c>
      <c r="L215" s="27">
        <v>0.27</v>
      </c>
      <c r="M215" s="27">
        <v>6.8999999999999995</v>
      </c>
      <c r="N215" s="27">
        <v>7.5</v>
      </c>
      <c r="O215" s="27">
        <v>31.799999999999997</v>
      </c>
      <c r="P215" s="27">
        <v>0.92999999999999994</v>
      </c>
    </row>
    <row r="216" spans="1:16" ht="17.45" customHeight="1">
      <c r="A216" s="20">
        <v>6</v>
      </c>
      <c r="B216" s="25"/>
      <c r="C216" s="26" t="s">
        <v>18</v>
      </c>
      <c r="D216" s="25" t="s">
        <v>330</v>
      </c>
      <c r="E216" s="29">
        <v>21.096</v>
      </c>
      <c r="F216" s="29">
        <v>24.223999999999997</v>
      </c>
      <c r="G216" s="29">
        <v>104.238</v>
      </c>
      <c r="H216" s="29">
        <v>719.35200000000009</v>
      </c>
      <c r="I216" s="29">
        <v>163.84099999999998</v>
      </c>
      <c r="J216" s="29">
        <v>0.64400000000000002</v>
      </c>
      <c r="K216" s="29">
        <v>6.5440000000000005</v>
      </c>
      <c r="L216" s="29">
        <v>2.7160000000000002</v>
      </c>
      <c r="M216" s="29">
        <v>61.761000000000003</v>
      </c>
      <c r="N216" s="29">
        <v>66.282000000000011</v>
      </c>
      <c r="O216" s="29">
        <v>300.62</v>
      </c>
      <c r="P216" s="29">
        <v>5.3319999999999999</v>
      </c>
    </row>
    <row r="217" spans="1:16" ht="15" customHeight="1">
      <c r="A217" s="20">
        <v>6</v>
      </c>
      <c r="B217" s="105" t="s">
        <v>20</v>
      </c>
      <c r="C217" s="105"/>
      <c r="D217" s="105"/>
      <c r="E217" s="105"/>
      <c r="F217" s="105"/>
      <c r="G217" s="105"/>
      <c r="H217" s="105"/>
      <c r="I217" s="105"/>
      <c r="J217" s="105"/>
      <c r="K217" s="105"/>
      <c r="L217" s="105"/>
      <c r="M217" s="105"/>
      <c r="N217" s="105"/>
      <c r="O217" s="105"/>
      <c r="P217" s="105"/>
    </row>
    <row r="218" spans="1:16" ht="18.75" customHeight="1">
      <c r="A218" s="20">
        <v>6</v>
      </c>
      <c r="B218" s="29" t="s">
        <v>263</v>
      </c>
      <c r="C218" s="26" t="s">
        <v>264</v>
      </c>
      <c r="D218" s="25" t="s">
        <v>265</v>
      </c>
      <c r="E218" s="27">
        <v>7.2500000000000009</v>
      </c>
      <c r="F218" s="27">
        <v>10.355</v>
      </c>
      <c r="G218" s="27">
        <v>36.619999999999997</v>
      </c>
      <c r="H218" s="48">
        <v>268.66500000000002</v>
      </c>
      <c r="I218" s="27">
        <v>35.51</v>
      </c>
      <c r="J218" s="27">
        <v>0.27</v>
      </c>
      <c r="K218" s="27">
        <v>1.1200000000000001</v>
      </c>
      <c r="L218" s="27">
        <v>0.82000000000000006</v>
      </c>
      <c r="M218" s="27">
        <v>49.160000000000004</v>
      </c>
      <c r="N218" s="27">
        <v>43.67</v>
      </c>
      <c r="O218" s="27">
        <v>141.88</v>
      </c>
      <c r="P218" s="27">
        <v>2.35</v>
      </c>
    </row>
    <row r="219" spans="1:16" ht="28.9" customHeight="1">
      <c r="B219" s="29" t="s">
        <v>125</v>
      </c>
      <c r="C219" s="26" t="s">
        <v>368</v>
      </c>
      <c r="D219" s="25">
        <v>200</v>
      </c>
      <c r="E219" s="27">
        <v>0.2</v>
      </c>
      <c r="F219" s="27">
        <v>0.16</v>
      </c>
      <c r="G219" s="27">
        <v>18.84</v>
      </c>
      <c r="H219" s="27">
        <v>77.599999999999994</v>
      </c>
      <c r="I219" s="27">
        <v>1.08</v>
      </c>
      <c r="J219" s="27">
        <v>0</v>
      </c>
      <c r="K219" s="27">
        <v>20.94</v>
      </c>
      <c r="L219" s="27">
        <v>0.12</v>
      </c>
      <c r="M219" s="27">
        <v>6.36</v>
      </c>
      <c r="N219" s="27">
        <v>3.06</v>
      </c>
      <c r="O219" s="27">
        <v>3.68</v>
      </c>
      <c r="P219" s="27">
        <v>0.78</v>
      </c>
    </row>
    <row r="220" spans="1:16" ht="16.149999999999999" customHeight="1">
      <c r="A220" s="20">
        <v>6</v>
      </c>
      <c r="B220" s="25"/>
      <c r="C220" s="26" t="s">
        <v>18</v>
      </c>
      <c r="D220" s="25">
        <v>380</v>
      </c>
      <c r="E220" s="43">
        <v>7.4500000000000011</v>
      </c>
      <c r="F220" s="25">
        <v>10.515000000000001</v>
      </c>
      <c r="G220" s="25">
        <v>55.459999999999994</v>
      </c>
      <c r="H220" s="25">
        <v>346.26499999999999</v>
      </c>
      <c r="I220" s="25">
        <v>36.589999999999996</v>
      </c>
      <c r="J220" s="25">
        <v>0.27</v>
      </c>
      <c r="K220" s="25">
        <v>22.060000000000002</v>
      </c>
      <c r="L220" s="25">
        <v>0.94000000000000006</v>
      </c>
      <c r="M220" s="25">
        <v>55.52</v>
      </c>
      <c r="N220" s="25">
        <v>46.730000000000004</v>
      </c>
      <c r="O220" s="25">
        <v>145.56</v>
      </c>
      <c r="P220" s="25">
        <v>3.13</v>
      </c>
    </row>
    <row r="221" spans="1:16" ht="13.9" customHeight="1">
      <c r="A221" s="20">
        <v>6</v>
      </c>
      <c r="B221" s="25"/>
      <c r="C221" s="26" t="s">
        <v>26</v>
      </c>
      <c r="D221" s="25" t="s">
        <v>331</v>
      </c>
      <c r="E221" s="29">
        <v>46.79</v>
      </c>
      <c r="F221" s="29">
        <v>53.933</v>
      </c>
      <c r="G221" s="29">
        <v>236.58199999999999</v>
      </c>
      <c r="H221" s="29">
        <v>1613.2950000000003</v>
      </c>
      <c r="I221" s="29">
        <v>306.37099999999998</v>
      </c>
      <c r="J221" s="29">
        <v>1.222</v>
      </c>
      <c r="K221" s="29">
        <v>29.164000000000001</v>
      </c>
      <c r="L221" s="29">
        <v>6.8460000000000001</v>
      </c>
      <c r="M221" s="29">
        <v>287.041</v>
      </c>
      <c r="N221" s="29">
        <v>154.87200000000001</v>
      </c>
      <c r="O221" s="29">
        <v>830.322</v>
      </c>
      <c r="P221" s="29">
        <v>12.678000000000001</v>
      </c>
    </row>
    <row r="222" spans="1:16" ht="19.899999999999999" customHeight="1">
      <c r="B222" s="31"/>
      <c r="C222" s="32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</row>
    <row r="223" spans="1:16" s="24" customFormat="1" ht="20.100000000000001" customHeight="1">
      <c r="B223" s="23" t="s">
        <v>107</v>
      </c>
      <c r="C223" s="2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</row>
    <row r="224" spans="1:16" s="24" customFormat="1" ht="20.100000000000001" customHeight="1">
      <c r="B224" s="23" t="s">
        <v>106</v>
      </c>
      <c r="C224" s="2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</row>
    <row r="225" spans="1:16" s="24" customFormat="1" ht="20.100000000000001" customHeight="1">
      <c r="B225" s="23" t="s">
        <v>100</v>
      </c>
      <c r="C225" s="2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</row>
    <row r="226" spans="1:16" ht="37.15" customHeight="1">
      <c r="B226" s="105" t="s">
        <v>0</v>
      </c>
      <c r="C226" s="105" t="s">
        <v>1</v>
      </c>
      <c r="D226" s="105" t="s">
        <v>2</v>
      </c>
      <c r="E226" s="105" t="s">
        <v>3</v>
      </c>
      <c r="F226" s="105"/>
      <c r="G226" s="105"/>
      <c r="H226" s="105" t="s">
        <v>4</v>
      </c>
      <c r="I226" s="105" t="s">
        <v>5</v>
      </c>
      <c r="J226" s="105"/>
      <c r="K226" s="105"/>
      <c r="L226" s="105"/>
      <c r="M226" s="105" t="s">
        <v>6</v>
      </c>
      <c r="N226" s="105"/>
      <c r="O226" s="105"/>
      <c r="P226" s="105"/>
    </row>
    <row r="227" spans="1:16" ht="27.6" customHeight="1">
      <c r="B227" s="105"/>
      <c r="C227" s="105"/>
      <c r="D227" s="105"/>
      <c r="E227" s="25" t="s">
        <v>7</v>
      </c>
      <c r="F227" s="25" t="s">
        <v>8</v>
      </c>
      <c r="G227" s="25" t="s">
        <v>9</v>
      </c>
      <c r="H227" s="105"/>
      <c r="I227" s="25" t="s">
        <v>11</v>
      </c>
      <c r="J227" s="25" t="s">
        <v>111</v>
      </c>
      <c r="K227" s="25" t="s">
        <v>10</v>
      </c>
      <c r="L227" s="25" t="s">
        <v>12</v>
      </c>
      <c r="M227" s="25" t="s">
        <v>13</v>
      </c>
      <c r="N227" s="25" t="s">
        <v>15</v>
      </c>
      <c r="O227" s="25" t="s">
        <v>112</v>
      </c>
      <c r="P227" s="25" t="s">
        <v>16</v>
      </c>
    </row>
    <row r="228" spans="1:16" ht="14.45" customHeight="1">
      <c r="A228" s="20">
        <v>7</v>
      </c>
      <c r="B228" s="105" t="s">
        <v>17</v>
      </c>
      <c r="C228" s="105"/>
      <c r="D228" s="105"/>
      <c r="E228" s="105"/>
      <c r="F228" s="105"/>
      <c r="G228" s="105"/>
      <c r="H228" s="105"/>
      <c r="I228" s="105"/>
      <c r="J228" s="105"/>
      <c r="K228" s="105"/>
      <c r="L228" s="105"/>
      <c r="M228" s="105"/>
      <c r="N228" s="105"/>
      <c r="O228" s="105"/>
      <c r="P228" s="105"/>
    </row>
    <row r="229" spans="1:16" ht="21.75" customHeight="1">
      <c r="A229" s="20">
        <v>7</v>
      </c>
      <c r="B229" s="29" t="s">
        <v>197</v>
      </c>
      <c r="C229" s="26" t="s">
        <v>198</v>
      </c>
      <c r="D229" s="25">
        <v>90</v>
      </c>
      <c r="E229" s="53">
        <v>8.0370000000000008</v>
      </c>
      <c r="F229" s="53">
        <v>12.825000000000001</v>
      </c>
      <c r="G229" s="53">
        <v>3.6990000000000003</v>
      </c>
      <c r="H229" s="53">
        <v>162.369</v>
      </c>
      <c r="I229" s="53">
        <v>207.56700000000001</v>
      </c>
      <c r="J229" s="53">
        <v>0.20700000000000002</v>
      </c>
      <c r="K229" s="53">
        <v>1.647</v>
      </c>
      <c r="L229" s="53">
        <v>0.46800000000000003</v>
      </c>
      <c r="M229" s="53">
        <v>33.948</v>
      </c>
      <c r="N229" s="53">
        <v>10.971</v>
      </c>
      <c r="O229" s="53">
        <v>118.51200000000001</v>
      </c>
      <c r="P229" s="53">
        <v>1.26</v>
      </c>
    </row>
    <row r="230" spans="1:16" ht="32.450000000000003" customHeight="1">
      <c r="B230" s="29" t="s">
        <v>161</v>
      </c>
      <c r="C230" s="26" t="s">
        <v>162</v>
      </c>
      <c r="D230" s="25">
        <v>150</v>
      </c>
      <c r="E230" s="53">
        <v>7.4700000000000006</v>
      </c>
      <c r="F230" s="53">
        <v>4.6950000000000003</v>
      </c>
      <c r="G230" s="53">
        <v>32.82</v>
      </c>
      <c r="H230" s="53">
        <v>203.41500000000002</v>
      </c>
      <c r="I230" s="53">
        <v>12.899999999999999</v>
      </c>
      <c r="J230" s="53">
        <v>0.19500000000000001</v>
      </c>
      <c r="K230" s="53">
        <v>0</v>
      </c>
      <c r="L230" s="53">
        <v>0.55499999999999994</v>
      </c>
      <c r="M230" s="53">
        <v>12.044999999999998</v>
      </c>
      <c r="N230" s="53">
        <v>109.62</v>
      </c>
      <c r="O230" s="53">
        <v>164.47500000000002</v>
      </c>
      <c r="P230" s="53">
        <v>3.6750000000000003</v>
      </c>
    </row>
    <row r="231" spans="1:16" ht="18" customHeight="1">
      <c r="A231" s="20">
        <v>7</v>
      </c>
      <c r="B231" s="25" t="s">
        <v>216</v>
      </c>
      <c r="C231" s="26" t="s">
        <v>217</v>
      </c>
      <c r="D231" s="25">
        <v>20</v>
      </c>
      <c r="E231" s="47">
        <v>1.52</v>
      </c>
      <c r="F231" s="47">
        <v>0.16000000000000003</v>
      </c>
      <c r="G231" s="47">
        <v>9.8400000000000016</v>
      </c>
      <c r="H231" s="47">
        <v>46.88</v>
      </c>
      <c r="I231" s="47">
        <v>0</v>
      </c>
      <c r="J231" s="47">
        <v>2.2000000000000002E-2</v>
      </c>
      <c r="K231" s="47">
        <v>0</v>
      </c>
      <c r="L231" s="47">
        <v>0.24</v>
      </c>
      <c r="M231" s="47">
        <v>4</v>
      </c>
      <c r="N231" s="47">
        <v>2.8000000000000003</v>
      </c>
      <c r="O231" s="47">
        <v>13</v>
      </c>
      <c r="P231" s="47">
        <v>0.22000000000000003</v>
      </c>
    </row>
    <row r="232" spans="1:16" ht="18" customHeight="1">
      <c r="B232" s="25" t="s">
        <v>237</v>
      </c>
      <c r="C232" s="26" t="s">
        <v>238</v>
      </c>
      <c r="D232" s="25" t="s">
        <v>239</v>
      </c>
      <c r="E232" s="53">
        <v>2.7720000000000002</v>
      </c>
      <c r="F232" s="53">
        <v>3.6520000000000006</v>
      </c>
      <c r="G232" s="53">
        <v>19.771999999999998</v>
      </c>
      <c r="H232" s="53">
        <v>123.04400000000001</v>
      </c>
      <c r="I232" s="53">
        <v>8.4</v>
      </c>
      <c r="J232" s="53">
        <v>6.4000000000000001E-2</v>
      </c>
      <c r="K232" s="53">
        <v>0.5</v>
      </c>
      <c r="L232" s="53">
        <v>1.1000000000000001</v>
      </c>
      <c r="M232" s="53">
        <v>11.06</v>
      </c>
      <c r="N232" s="53">
        <v>14.559999999999999</v>
      </c>
      <c r="O232" s="53">
        <v>53.415999999999997</v>
      </c>
      <c r="P232" s="53">
        <v>0.67800000000000005</v>
      </c>
    </row>
    <row r="233" spans="1:16" ht="18" customHeight="1">
      <c r="B233" s="29" t="s">
        <v>133</v>
      </c>
      <c r="C233" s="26" t="s">
        <v>369</v>
      </c>
      <c r="D233" s="25">
        <v>200</v>
      </c>
      <c r="E233" s="47">
        <v>0.12</v>
      </c>
      <c r="F233" s="47">
        <v>0.4</v>
      </c>
      <c r="G233" s="47">
        <v>15.14</v>
      </c>
      <c r="H233" s="47">
        <v>61.4</v>
      </c>
      <c r="I233" s="47">
        <v>0.2</v>
      </c>
      <c r="J233" s="47">
        <v>0</v>
      </c>
      <c r="K233" s="47">
        <v>3.92</v>
      </c>
      <c r="L233" s="47">
        <v>0.02</v>
      </c>
      <c r="M233" s="47">
        <v>3.24</v>
      </c>
      <c r="N233" s="47">
        <v>2.34</v>
      </c>
      <c r="O233" s="47">
        <v>4.3600000000000003</v>
      </c>
      <c r="P233" s="47">
        <v>0.48</v>
      </c>
    </row>
    <row r="234" spans="1:16" ht="20.100000000000001" customHeight="1">
      <c r="A234" s="20">
        <v>7</v>
      </c>
      <c r="B234" s="25"/>
      <c r="C234" s="26" t="s">
        <v>18</v>
      </c>
      <c r="D234" s="25">
        <v>510</v>
      </c>
      <c r="E234" s="29">
        <v>19.919</v>
      </c>
      <c r="F234" s="29">
        <v>21.732000000000003</v>
      </c>
      <c r="G234" s="29">
        <v>81.271000000000001</v>
      </c>
      <c r="H234" s="29">
        <v>597.10799999999995</v>
      </c>
      <c r="I234" s="29">
        <v>229.06700000000001</v>
      </c>
      <c r="J234" s="29">
        <v>0.48800000000000004</v>
      </c>
      <c r="K234" s="29">
        <v>6.0670000000000002</v>
      </c>
      <c r="L234" s="29">
        <v>2.383</v>
      </c>
      <c r="M234" s="29">
        <v>64.292999999999992</v>
      </c>
      <c r="N234" s="29">
        <v>140.291</v>
      </c>
      <c r="O234" s="29">
        <v>353.76300000000003</v>
      </c>
      <c r="P234" s="29">
        <v>6.3130000000000006</v>
      </c>
    </row>
    <row r="235" spans="1:16" ht="16.149999999999999" customHeight="1">
      <c r="A235" s="20">
        <v>7</v>
      </c>
      <c r="B235" s="105" t="s">
        <v>19</v>
      </c>
      <c r="C235" s="105"/>
      <c r="D235" s="105"/>
      <c r="E235" s="105"/>
      <c r="F235" s="105"/>
      <c r="G235" s="105"/>
      <c r="H235" s="105"/>
      <c r="I235" s="105"/>
      <c r="J235" s="105"/>
      <c r="K235" s="105"/>
      <c r="L235" s="105"/>
      <c r="M235" s="105"/>
      <c r="N235" s="105"/>
      <c r="O235" s="105"/>
      <c r="P235" s="105"/>
    </row>
    <row r="236" spans="1:16" ht="19.149999999999999" customHeight="1">
      <c r="A236" s="20">
        <v>7</v>
      </c>
      <c r="B236" s="25" t="s">
        <v>115</v>
      </c>
      <c r="C236" s="26" t="s">
        <v>136</v>
      </c>
      <c r="D236" s="25">
        <v>60</v>
      </c>
      <c r="E236" s="27">
        <v>0.66</v>
      </c>
      <c r="F236" s="27">
        <v>0.12</v>
      </c>
      <c r="G236" s="27">
        <v>2.1</v>
      </c>
      <c r="H236" s="27">
        <v>12.12</v>
      </c>
      <c r="I236" s="27">
        <v>47.879999999999995</v>
      </c>
      <c r="J236" s="27">
        <v>2.4E-2</v>
      </c>
      <c r="K236" s="27">
        <v>6</v>
      </c>
      <c r="L236" s="27">
        <v>0.42</v>
      </c>
      <c r="M236" s="27">
        <v>7.3919999999999995</v>
      </c>
      <c r="N236" s="27">
        <v>10.44</v>
      </c>
      <c r="O236" s="27">
        <v>13.56</v>
      </c>
      <c r="P236" s="27">
        <v>0.46799999999999997</v>
      </c>
    </row>
    <row r="237" spans="1:16" ht="21.6" customHeight="1">
      <c r="B237" s="25" t="s">
        <v>214</v>
      </c>
      <c r="C237" s="26" t="s">
        <v>295</v>
      </c>
      <c r="D237" s="25">
        <v>60</v>
      </c>
      <c r="E237" s="28">
        <v>0.48</v>
      </c>
      <c r="F237" s="28">
        <v>0.06</v>
      </c>
      <c r="G237" s="28">
        <v>0.89999999999999991</v>
      </c>
      <c r="H237" s="28">
        <v>6.06</v>
      </c>
      <c r="I237" s="28">
        <v>0</v>
      </c>
      <c r="J237" s="28">
        <v>1.2E-2</v>
      </c>
      <c r="K237" s="28">
        <v>3</v>
      </c>
      <c r="L237" s="28">
        <v>0.06</v>
      </c>
      <c r="M237" s="28">
        <v>13.799999999999999</v>
      </c>
      <c r="N237" s="28">
        <v>8.4</v>
      </c>
      <c r="O237" s="28">
        <v>14.399999999999999</v>
      </c>
      <c r="P237" s="28">
        <v>0.36</v>
      </c>
    </row>
    <row r="238" spans="1:16" ht="21.6" customHeight="1">
      <c r="B238" s="27" t="s">
        <v>118</v>
      </c>
      <c r="C238" s="78" t="s">
        <v>188</v>
      </c>
      <c r="D238" s="27">
        <v>60</v>
      </c>
      <c r="E238" s="28">
        <v>1.0920000000000001</v>
      </c>
      <c r="F238" s="28">
        <v>2.706</v>
      </c>
      <c r="G238" s="28">
        <v>6.0059999999999993</v>
      </c>
      <c r="H238" s="28">
        <v>52.745999999999995</v>
      </c>
      <c r="I238" s="28">
        <v>90.845999999999989</v>
      </c>
      <c r="J238" s="28">
        <v>1.7999999999999999E-2</v>
      </c>
      <c r="K238" s="28">
        <v>10.776</v>
      </c>
      <c r="L238" s="28">
        <v>0.36599999999999999</v>
      </c>
      <c r="M238" s="28">
        <v>26.795999999999996</v>
      </c>
      <c r="N238" s="28">
        <v>10.692</v>
      </c>
      <c r="O238" s="28">
        <v>19.547999999999998</v>
      </c>
      <c r="P238" s="28">
        <v>0.36</v>
      </c>
    </row>
    <row r="239" spans="1:16" ht="21.6" customHeight="1">
      <c r="B239" s="27" t="s">
        <v>119</v>
      </c>
      <c r="C239" s="78" t="s">
        <v>120</v>
      </c>
      <c r="D239" s="27">
        <v>60</v>
      </c>
      <c r="E239" s="28">
        <v>0.6</v>
      </c>
      <c r="F239" s="28">
        <v>0.06</v>
      </c>
      <c r="G239" s="28">
        <v>1.92</v>
      </c>
      <c r="H239" s="28">
        <v>10.62</v>
      </c>
      <c r="I239" s="28">
        <v>0</v>
      </c>
      <c r="J239" s="28">
        <v>6.0000000000000001E-3</v>
      </c>
      <c r="K239" s="28">
        <v>3.5999999999999996</v>
      </c>
      <c r="L239" s="28">
        <v>0.42</v>
      </c>
      <c r="M239" s="28">
        <v>5.28</v>
      </c>
      <c r="N239" s="28">
        <v>7.83</v>
      </c>
      <c r="O239" s="28">
        <v>18.27</v>
      </c>
      <c r="P239" s="28">
        <v>0.42</v>
      </c>
    </row>
    <row r="240" spans="1:16" ht="21.6" customHeight="1">
      <c r="B240" s="74"/>
      <c r="C240" s="75" t="s">
        <v>303</v>
      </c>
      <c r="D240" s="74"/>
      <c r="E240" s="29">
        <v>0.87600000000000011</v>
      </c>
      <c r="F240" s="29">
        <v>1.413</v>
      </c>
      <c r="G240" s="29">
        <v>4.0529999999999999</v>
      </c>
      <c r="H240" s="29">
        <v>32.433</v>
      </c>
      <c r="I240" s="29">
        <v>69.363</v>
      </c>
      <c r="J240" s="29">
        <v>2.0999999999999998E-2</v>
      </c>
      <c r="K240" s="29">
        <v>8.3879999999999999</v>
      </c>
      <c r="L240" s="29">
        <v>0.39300000000000002</v>
      </c>
      <c r="M240" s="29">
        <v>17.093999999999998</v>
      </c>
      <c r="N240" s="29">
        <v>10.565999999999999</v>
      </c>
      <c r="O240" s="29">
        <v>16.553999999999998</v>
      </c>
      <c r="P240" s="29">
        <v>0.41399999999999998</v>
      </c>
    </row>
    <row r="241" spans="1:16" ht="19.5" customHeight="1">
      <c r="B241" s="25" t="s">
        <v>199</v>
      </c>
      <c r="C241" s="26" t="s">
        <v>203</v>
      </c>
      <c r="D241" s="25" t="s">
        <v>123</v>
      </c>
      <c r="E241" s="27">
        <v>1.54</v>
      </c>
      <c r="F241" s="27">
        <v>4.96</v>
      </c>
      <c r="G241" s="27">
        <v>8.49</v>
      </c>
      <c r="H241" s="27">
        <v>84.759999999999991</v>
      </c>
      <c r="I241" s="27">
        <v>204.73999999999998</v>
      </c>
      <c r="J241" s="27">
        <v>0.02</v>
      </c>
      <c r="K241" s="27">
        <v>6.5</v>
      </c>
      <c r="L241" s="27">
        <v>0.55000000000000004</v>
      </c>
      <c r="M241" s="27">
        <v>31.61</v>
      </c>
      <c r="N241" s="27">
        <v>18.82</v>
      </c>
      <c r="O241" s="27">
        <v>38.96</v>
      </c>
      <c r="P241" s="27">
        <v>0.76</v>
      </c>
    </row>
    <row r="242" spans="1:16" ht="21.6" customHeight="1">
      <c r="B242" s="27" t="s">
        <v>334</v>
      </c>
      <c r="C242" s="78" t="s">
        <v>335</v>
      </c>
      <c r="D242" s="27" t="s">
        <v>123</v>
      </c>
      <c r="E242" s="27">
        <v>6.0600000000000005</v>
      </c>
      <c r="F242" s="27">
        <v>6.1899999999999995</v>
      </c>
      <c r="G242" s="27">
        <v>12.5</v>
      </c>
      <c r="H242" s="27">
        <v>129.91</v>
      </c>
      <c r="I242" s="27">
        <v>107.96</v>
      </c>
      <c r="J242" s="27">
        <v>0.09</v>
      </c>
      <c r="K242" s="27">
        <v>0.65999999999999992</v>
      </c>
      <c r="L242" s="27">
        <v>0.35</v>
      </c>
      <c r="M242" s="27">
        <v>14.02</v>
      </c>
      <c r="N242" s="27">
        <v>22.439999999999998</v>
      </c>
      <c r="O242" s="27">
        <v>82.11</v>
      </c>
      <c r="P242" s="27">
        <v>1.01</v>
      </c>
    </row>
    <row r="243" spans="1:16" ht="19.5" customHeight="1">
      <c r="B243" s="74"/>
      <c r="C243" s="75" t="s">
        <v>303</v>
      </c>
      <c r="D243" s="74"/>
      <c r="E243" s="29">
        <v>3.8000000000000003</v>
      </c>
      <c r="F243" s="29">
        <v>5.5749999999999993</v>
      </c>
      <c r="G243" s="29">
        <v>10.495000000000001</v>
      </c>
      <c r="H243" s="29">
        <v>107.33499999999999</v>
      </c>
      <c r="I243" s="29">
        <v>156.35</v>
      </c>
      <c r="J243" s="29">
        <v>5.5E-2</v>
      </c>
      <c r="K243" s="29">
        <v>3.58</v>
      </c>
      <c r="L243" s="29">
        <v>0.45</v>
      </c>
      <c r="M243" s="29">
        <v>22.814999999999998</v>
      </c>
      <c r="N243" s="29">
        <v>20.63</v>
      </c>
      <c r="O243" s="29">
        <v>60.534999999999997</v>
      </c>
      <c r="P243" s="29">
        <v>0.88500000000000001</v>
      </c>
    </row>
    <row r="244" spans="1:16" ht="20.25" customHeight="1">
      <c r="B244" s="29" t="s">
        <v>141</v>
      </c>
      <c r="C244" s="26" t="s">
        <v>288</v>
      </c>
      <c r="D244" s="25">
        <v>90</v>
      </c>
      <c r="E244" s="28">
        <v>13.004999999999999</v>
      </c>
      <c r="F244" s="28">
        <v>15.803999999999998</v>
      </c>
      <c r="G244" s="28">
        <v>15.507000000000001</v>
      </c>
      <c r="H244" s="28">
        <v>256.28399999999999</v>
      </c>
      <c r="I244" s="28">
        <v>0</v>
      </c>
      <c r="J244" s="28">
        <v>0.39600000000000002</v>
      </c>
      <c r="K244" s="28">
        <v>0</v>
      </c>
      <c r="L244" s="28">
        <v>0.747</v>
      </c>
      <c r="M244" s="28">
        <v>21.078000000000003</v>
      </c>
      <c r="N244" s="28">
        <v>13.382999999999999</v>
      </c>
      <c r="O244" s="28">
        <v>138.744</v>
      </c>
      <c r="P244" s="28">
        <v>2.0249999999999999</v>
      </c>
    </row>
    <row r="245" spans="1:16" s="76" customFormat="1" ht="20.25" customHeight="1">
      <c r="B245" s="81" t="s">
        <v>332</v>
      </c>
      <c r="C245" s="80" t="s">
        <v>333</v>
      </c>
      <c r="D245" s="79">
        <v>90</v>
      </c>
      <c r="E245" s="81">
        <v>8.82</v>
      </c>
      <c r="F245" s="81">
        <v>17.509999999999998</v>
      </c>
      <c r="G245" s="81">
        <v>3.16</v>
      </c>
      <c r="H245" s="81">
        <v>205.51</v>
      </c>
      <c r="I245" s="81">
        <v>1.8</v>
      </c>
      <c r="J245" s="81">
        <v>0.27</v>
      </c>
      <c r="K245" s="81">
        <v>0.37</v>
      </c>
      <c r="L245" s="81">
        <v>0.6</v>
      </c>
      <c r="M245" s="81">
        <v>3.01</v>
      </c>
      <c r="N245" s="81">
        <v>3.1179999999999999</v>
      </c>
      <c r="O245" s="81">
        <v>111.27</v>
      </c>
      <c r="P245" s="81">
        <v>1.22</v>
      </c>
    </row>
    <row r="246" spans="1:16" ht="20.25" customHeight="1">
      <c r="B246" s="29"/>
      <c r="C246" s="75" t="s">
        <v>303</v>
      </c>
      <c r="D246" s="74"/>
      <c r="E246" s="29">
        <v>10.9125</v>
      </c>
      <c r="F246" s="29">
        <v>16.656999999999996</v>
      </c>
      <c r="G246" s="29">
        <v>9.3335000000000008</v>
      </c>
      <c r="H246" s="29">
        <v>230.89699999999999</v>
      </c>
      <c r="I246" s="29">
        <v>0.9</v>
      </c>
      <c r="J246" s="29">
        <v>0.33300000000000002</v>
      </c>
      <c r="K246" s="29">
        <v>0.185</v>
      </c>
      <c r="L246" s="29">
        <v>0.67349999999999999</v>
      </c>
      <c r="M246" s="29">
        <v>12.044</v>
      </c>
      <c r="N246" s="29">
        <v>8.2504999999999988</v>
      </c>
      <c r="O246" s="29">
        <v>125.00700000000001</v>
      </c>
      <c r="P246" s="29">
        <v>1.6225000000000001</v>
      </c>
    </row>
    <row r="247" spans="1:16" ht="29.45" customHeight="1">
      <c r="B247" s="29" t="s">
        <v>161</v>
      </c>
      <c r="C247" s="26" t="s">
        <v>202</v>
      </c>
      <c r="D247" s="25">
        <v>150</v>
      </c>
      <c r="E247" s="28">
        <v>3.4950000000000001</v>
      </c>
      <c r="F247" s="28">
        <v>3.3449999999999998</v>
      </c>
      <c r="G247" s="28">
        <v>35.384999999999998</v>
      </c>
      <c r="H247" s="28">
        <v>185.625</v>
      </c>
      <c r="I247" s="28">
        <v>12.149999999999999</v>
      </c>
      <c r="J247" s="28">
        <v>0.03</v>
      </c>
      <c r="K247" s="28">
        <v>0</v>
      </c>
      <c r="L247" s="28">
        <v>0.255</v>
      </c>
      <c r="M247" s="28">
        <v>4.6500000000000004</v>
      </c>
      <c r="N247" s="28">
        <v>22.844999999999999</v>
      </c>
      <c r="O247" s="28">
        <v>69.599999999999994</v>
      </c>
      <c r="P247" s="28">
        <v>0.44999999999999996</v>
      </c>
    </row>
    <row r="248" spans="1:16" ht="18" customHeight="1">
      <c r="B248" s="28" t="s">
        <v>180</v>
      </c>
      <c r="C248" s="78" t="s">
        <v>181</v>
      </c>
      <c r="D248" s="27">
        <v>150</v>
      </c>
      <c r="E248" s="28">
        <v>2.9249999999999998</v>
      </c>
      <c r="F248" s="28">
        <v>4.32</v>
      </c>
      <c r="G248" s="28">
        <v>18.765000000000001</v>
      </c>
      <c r="H248" s="28">
        <v>125.64000000000001</v>
      </c>
      <c r="I248" s="28">
        <v>19.305</v>
      </c>
      <c r="J248" s="28">
        <v>0.10500000000000001</v>
      </c>
      <c r="K248" s="28">
        <v>0.12</v>
      </c>
      <c r="L248" s="28">
        <v>0.16500000000000001</v>
      </c>
      <c r="M248" s="28">
        <v>35.400000000000006</v>
      </c>
      <c r="N248" s="28">
        <v>26.684999999999999</v>
      </c>
      <c r="O248" s="28">
        <v>79.394999999999996</v>
      </c>
      <c r="P248" s="28">
        <v>0.96</v>
      </c>
    </row>
    <row r="249" spans="1:16" ht="19.149999999999999" customHeight="1">
      <c r="B249" s="29"/>
      <c r="C249" s="75" t="s">
        <v>303</v>
      </c>
      <c r="D249" s="74"/>
      <c r="E249" s="29">
        <v>3.21</v>
      </c>
      <c r="F249" s="29">
        <v>3.8325</v>
      </c>
      <c r="G249" s="29">
        <v>27.074999999999999</v>
      </c>
      <c r="H249" s="29">
        <v>155.63249999999999</v>
      </c>
      <c r="I249" s="29">
        <v>15.727499999999999</v>
      </c>
      <c r="J249" s="29">
        <v>6.7500000000000004E-2</v>
      </c>
      <c r="K249" s="29">
        <v>0.06</v>
      </c>
      <c r="L249" s="29">
        <v>0.21000000000000002</v>
      </c>
      <c r="M249" s="29">
        <v>20.025000000000002</v>
      </c>
      <c r="N249" s="29">
        <v>24.765000000000001</v>
      </c>
      <c r="O249" s="29">
        <v>74.497500000000002</v>
      </c>
      <c r="P249" s="29">
        <v>0.70499999999999996</v>
      </c>
    </row>
    <row r="250" spans="1:16" ht="20.25" customHeight="1">
      <c r="B250" s="29" t="s">
        <v>144</v>
      </c>
      <c r="C250" s="26" t="s">
        <v>145</v>
      </c>
      <c r="D250" s="25">
        <v>200</v>
      </c>
      <c r="E250" s="27">
        <v>0.38</v>
      </c>
      <c r="F250" s="27">
        <v>0</v>
      </c>
      <c r="G250" s="27">
        <v>25.72</v>
      </c>
      <c r="H250" s="27">
        <v>104.4</v>
      </c>
      <c r="I250" s="27">
        <v>12</v>
      </c>
      <c r="J250" s="27">
        <v>0</v>
      </c>
      <c r="K250" s="27">
        <v>0.02</v>
      </c>
      <c r="L250" s="27">
        <v>0</v>
      </c>
      <c r="M250" s="27">
        <v>40</v>
      </c>
      <c r="N250" s="27">
        <v>1.68</v>
      </c>
      <c r="O250" s="27">
        <v>3.44</v>
      </c>
      <c r="P250" s="27">
        <v>0.1</v>
      </c>
    </row>
    <row r="251" spans="1:16" ht="20.25" customHeight="1">
      <c r="B251" s="25" t="s">
        <v>216</v>
      </c>
      <c r="C251" s="26" t="s">
        <v>217</v>
      </c>
      <c r="D251" s="25">
        <v>30</v>
      </c>
      <c r="E251" s="27">
        <v>2.2799999999999998</v>
      </c>
      <c r="F251" s="27">
        <v>0.24</v>
      </c>
      <c r="G251" s="27">
        <v>14.76</v>
      </c>
      <c r="H251" s="27">
        <v>70.319999999999993</v>
      </c>
      <c r="I251" s="27">
        <v>0</v>
      </c>
      <c r="J251" s="27">
        <v>3.3000000000000002E-2</v>
      </c>
      <c r="K251" s="27">
        <v>0</v>
      </c>
      <c r="L251" s="27">
        <v>0.36</v>
      </c>
      <c r="M251" s="27">
        <v>6</v>
      </c>
      <c r="N251" s="27">
        <v>4.2</v>
      </c>
      <c r="O251" s="27">
        <v>19.5</v>
      </c>
      <c r="P251" s="27">
        <v>0.33</v>
      </c>
    </row>
    <row r="252" spans="1:16" ht="20.100000000000001" customHeight="1">
      <c r="A252" s="20">
        <v>7</v>
      </c>
      <c r="B252" s="25" t="s">
        <v>218</v>
      </c>
      <c r="C252" s="26" t="s">
        <v>219</v>
      </c>
      <c r="D252" s="25">
        <v>40</v>
      </c>
      <c r="E252" s="27">
        <v>2.2399999999999998</v>
      </c>
      <c r="F252" s="27">
        <v>0.44000000000000006</v>
      </c>
      <c r="G252" s="27">
        <v>23.76</v>
      </c>
      <c r="H252" s="27">
        <v>107.96</v>
      </c>
      <c r="I252" s="27">
        <v>0</v>
      </c>
      <c r="J252" s="27">
        <v>0.16000000000000003</v>
      </c>
      <c r="K252" s="27">
        <v>0</v>
      </c>
      <c r="L252" s="27">
        <v>0.36000000000000004</v>
      </c>
      <c r="M252" s="27">
        <v>9.2000000000000011</v>
      </c>
      <c r="N252" s="27">
        <v>10</v>
      </c>
      <c r="O252" s="27">
        <v>42.400000000000006</v>
      </c>
      <c r="P252" s="27">
        <v>1.2400000000000002</v>
      </c>
    </row>
    <row r="253" spans="1:16" ht="20.100000000000001" customHeight="1">
      <c r="A253" s="20">
        <v>7</v>
      </c>
      <c r="B253" s="25"/>
      <c r="C253" s="26" t="s">
        <v>18</v>
      </c>
      <c r="D253" s="25" t="s">
        <v>318</v>
      </c>
      <c r="E253" s="54">
        <v>23.698499999999999</v>
      </c>
      <c r="F253" s="54">
        <v>28.157499999999995</v>
      </c>
      <c r="G253" s="54">
        <v>115.19650000000001</v>
      </c>
      <c r="H253" s="54">
        <v>808.97749999999996</v>
      </c>
      <c r="I253" s="54">
        <v>254.34049999999999</v>
      </c>
      <c r="J253" s="54">
        <v>0.6695000000000001</v>
      </c>
      <c r="K253" s="54">
        <v>12.233000000000001</v>
      </c>
      <c r="L253" s="54">
        <v>2.4464999999999999</v>
      </c>
      <c r="M253" s="54">
        <v>127.178</v>
      </c>
      <c r="N253" s="54">
        <v>80.091500000000011</v>
      </c>
      <c r="O253" s="54">
        <v>341.93349999999998</v>
      </c>
      <c r="P253" s="54">
        <v>5.2965</v>
      </c>
    </row>
    <row r="254" spans="1:16" ht="16.149999999999999" customHeight="1">
      <c r="A254" s="20">
        <v>7</v>
      </c>
      <c r="B254" s="105" t="s">
        <v>20</v>
      </c>
      <c r="C254" s="105"/>
      <c r="D254" s="105"/>
      <c r="E254" s="105"/>
      <c r="F254" s="105"/>
      <c r="G254" s="105"/>
      <c r="H254" s="105"/>
      <c r="I254" s="105"/>
      <c r="J254" s="105"/>
      <c r="K254" s="105"/>
      <c r="L254" s="105"/>
      <c r="M254" s="105"/>
      <c r="N254" s="105"/>
      <c r="O254" s="105"/>
      <c r="P254" s="105"/>
    </row>
    <row r="255" spans="1:16" ht="19.149999999999999" customHeight="1">
      <c r="A255" s="20">
        <v>7</v>
      </c>
      <c r="B255" s="25"/>
      <c r="C255" s="26" t="s">
        <v>253</v>
      </c>
      <c r="D255" s="25">
        <v>65</v>
      </c>
      <c r="E255" s="53">
        <v>5.6549999999999994</v>
      </c>
      <c r="F255" s="53">
        <v>4.7450000000000001</v>
      </c>
      <c r="G255" s="53">
        <v>31.85</v>
      </c>
      <c r="H255" s="53">
        <v>192.72499999999999</v>
      </c>
      <c r="I255" s="53">
        <v>11.700000000000001</v>
      </c>
      <c r="J255" s="53">
        <v>7.1500000000000008E-2</v>
      </c>
      <c r="K255" s="53">
        <v>0</v>
      </c>
      <c r="L255" s="53">
        <v>2.6</v>
      </c>
      <c r="M255" s="53">
        <v>52.65</v>
      </c>
      <c r="N255" s="53">
        <v>8.4500000000000011</v>
      </c>
      <c r="O255" s="53">
        <v>57.85</v>
      </c>
      <c r="P255" s="53">
        <v>0.84500000000000008</v>
      </c>
    </row>
    <row r="256" spans="1:16" ht="16.149999999999999" customHeight="1">
      <c r="B256" s="25" t="s">
        <v>234</v>
      </c>
      <c r="C256" s="26" t="s">
        <v>235</v>
      </c>
      <c r="D256" s="25">
        <v>60</v>
      </c>
      <c r="E256" s="47">
        <v>0.69</v>
      </c>
      <c r="F256" s="47">
        <v>2.694</v>
      </c>
      <c r="G256" s="47">
        <v>6.6239999999999997</v>
      </c>
      <c r="H256" s="47">
        <v>53.502000000000002</v>
      </c>
      <c r="I256" s="47">
        <v>691.19999999999993</v>
      </c>
      <c r="J256" s="47">
        <v>2.4E-2</v>
      </c>
      <c r="K256" s="47">
        <v>1.1519999999999999</v>
      </c>
      <c r="L256" s="47">
        <v>0.504</v>
      </c>
      <c r="M256" s="47">
        <v>13.776</v>
      </c>
      <c r="N256" s="47">
        <v>19.043999999999997</v>
      </c>
      <c r="O256" s="47">
        <v>27.612000000000002</v>
      </c>
      <c r="P256" s="47">
        <v>0.36</v>
      </c>
    </row>
    <row r="257" spans="1:16" ht="20.100000000000001" customHeight="1">
      <c r="B257" s="29" t="s">
        <v>228</v>
      </c>
      <c r="C257" s="26" t="s">
        <v>229</v>
      </c>
      <c r="D257" s="25">
        <v>200</v>
      </c>
      <c r="E257" s="47">
        <v>1.54</v>
      </c>
      <c r="F257" s="47">
        <v>1.1399999999999999</v>
      </c>
      <c r="G257" s="47">
        <v>2.2599999999999998</v>
      </c>
      <c r="H257" s="47">
        <v>25.5</v>
      </c>
      <c r="I257" s="47">
        <v>6.64</v>
      </c>
      <c r="J257" s="47">
        <v>0.02</v>
      </c>
      <c r="K257" s="47">
        <v>0.3</v>
      </c>
      <c r="L257" s="47">
        <v>0</v>
      </c>
      <c r="M257" s="47">
        <v>57.16</v>
      </c>
      <c r="N257" s="47">
        <v>9.92</v>
      </c>
      <c r="O257" s="47">
        <v>46.32</v>
      </c>
      <c r="P257" s="47">
        <v>0.76</v>
      </c>
    </row>
    <row r="258" spans="1:16" ht="15.6" customHeight="1">
      <c r="A258" s="20">
        <v>7</v>
      </c>
      <c r="B258" s="25"/>
      <c r="C258" s="26" t="s">
        <v>18</v>
      </c>
      <c r="D258" s="25">
        <v>325</v>
      </c>
      <c r="E258" s="29">
        <v>7.8849999999999998</v>
      </c>
      <c r="F258" s="29">
        <v>8.5790000000000006</v>
      </c>
      <c r="G258" s="29">
        <v>40.734000000000002</v>
      </c>
      <c r="H258" s="29">
        <v>271.72699999999998</v>
      </c>
      <c r="I258" s="29">
        <v>709.54</v>
      </c>
      <c r="J258" s="29">
        <v>0.11550000000000001</v>
      </c>
      <c r="K258" s="29">
        <v>1.452</v>
      </c>
      <c r="L258" s="29">
        <v>3.1040000000000001</v>
      </c>
      <c r="M258" s="29">
        <v>123.58599999999998</v>
      </c>
      <c r="N258" s="29">
        <v>37.414000000000001</v>
      </c>
      <c r="O258" s="29">
        <v>131.78200000000001</v>
      </c>
      <c r="P258" s="29">
        <v>1.9650000000000003</v>
      </c>
    </row>
    <row r="259" spans="1:16" ht="20.100000000000001" customHeight="1">
      <c r="A259" s="20">
        <v>7</v>
      </c>
      <c r="B259" s="25"/>
      <c r="C259" s="26" t="s">
        <v>27</v>
      </c>
      <c r="D259" s="25" t="s">
        <v>336</v>
      </c>
      <c r="E259" s="29">
        <v>51.502499999999998</v>
      </c>
      <c r="F259" s="29">
        <v>58.468499999999992</v>
      </c>
      <c r="G259" s="29">
        <v>237.20150000000001</v>
      </c>
      <c r="H259" s="29">
        <v>1677.8124999999998</v>
      </c>
      <c r="I259" s="29">
        <v>1192.9475</v>
      </c>
      <c r="J259" s="29">
        <v>1.2730000000000001</v>
      </c>
      <c r="K259" s="29">
        <v>19.752000000000002</v>
      </c>
      <c r="L259" s="29">
        <v>7.9334999999999996</v>
      </c>
      <c r="M259" s="29">
        <v>315.05699999999996</v>
      </c>
      <c r="N259" s="29">
        <v>257.79650000000004</v>
      </c>
      <c r="O259" s="29">
        <v>827.47850000000005</v>
      </c>
      <c r="P259" s="29">
        <v>13.5745</v>
      </c>
    </row>
    <row r="260" spans="1:16" ht="20.100000000000001" customHeight="1">
      <c r="B260" s="31"/>
      <c r="C260" s="32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</row>
    <row r="261" spans="1:16" s="24" customFormat="1" ht="20.100000000000001" customHeight="1">
      <c r="B261" s="23" t="s">
        <v>108</v>
      </c>
      <c r="C261" s="2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</row>
    <row r="262" spans="1:16" s="24" customFormat="1" ht="20.100000000000001" customHeight="1">
      <c r="B262" s="23" t="s">
        <v>106</v>
      </c>
      <c r="C262" s="2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</row>
    <row r="263" spans="1:16" s="24" customFormat="1" ht="20.100000000000001" customHeight="1">
      <c r="B263" s="23" t="s">
        <v>100</v>
      </c>
      <c r="C263" s="2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</row>
    <row r="264" spans="1:16" ht="20.100000000000001" customHeight="1">
      <c r="B264" s="31"/>
      <c r="C264" s="32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</row>
    <row r="265" spans="1:16" ht="30" customHeight="1">
      <c r="B265" s="105" t="s">
        <v>0</v>
      </c>
      <c r="C265" s="105" t="s">
        <v>1</v>
      </c>
      <c r="D265" s="105" t="s">
        <v>2</v>
      </c>
      <c r="E265" s="105" t="s">
        <v>3</v>
      </c>
      <c r="F265" s="105"/>
      <c r="G265" s="105"/>
      <c r="H265" s="105" t="s">
        <v>4</v>
      </c>
      <c r="I265" s="105" t="s">
        <v>5</v>
      </c>
      <c r="J265" s="105"/>
      <c r="K265" s="105"/>
      <c r="L265" s="105"/>
      <c r="M265" s="105" t="s">
        <v>6</v>
      </c>
      <c r="N265" s="105"/>
      <c r="O265" s="105"/>
      <c r="P265" s="105"/>
    </row>
    <row r="266" spans="1:16" ht="34.15" customHeight="1">
      <c r="B266" s="105"/>
      <c r="C266" s="105"/>
      <c r="D266" s="105"/>
      <c r="E266" s="25" t="s">
        <v>7</v>
      </c>
      <c r="F266" s="25" t="s">
        <v>8</v>
      </c>
      <c r="G266" s="25" t="s">
        <v>9</v>
      </c>
      <c r="H266" s="105"/>
      <c r="I266" s="25" t="s">
        <v>11</v>
      </c>
      <c r="J266" s="25" t="s">
        <v>111</v>
      </c>
      <c r="K266" s="25" t="s">
        <v>10</v>
      </c>
      <c r="L266" s="25" t="s">
        <v>12</v>
      </c>
      <c r="M266" s="25" t="s">
        <v>13</v>
      </c>
      <c r="N266" s="25" t="s">
        <v>15</v>
      </c>
      <c r="O266" s="25" t="s">
        <v>112</v>
      </c>
      <c r="P266" s="25" t="s">
        <v>16</v>
      </c>
    </row>
    <row r="267" spans="1:16" ht="18" customHeight="1">
      <c r="A267" s="20">
        <v>8</v>
      </c>
      <c r="B267" s="105" t="s">
        <v>17</v>
      </c>
      <c r="C267" s="105"/>
      <c r="D267" s="105"/>
      <c r="E267" s="105"/>
      <c r="F267" s="105"/>
      <c r="G267" s="105"/>
      <c r="H267" s="105"/>
      <c r="I267" s="105"/>
      <c r="J267" s="105"/>
      <c r="K267" s="105"/>
      <c r="L267" s="105"/>
      <c r="M267" s="105"/>
      <c r="N267" s="105"/>
      <c r="O267" s="105"/>
      <c r="P267" s="105"/>
    </row>
    <row r="268" spans="1:16" ht="30" customHeight="1">
      <c r="A268" s="20">
        <v>8</v>
      </c>
      <c r="B268" s="25" t="s">
        <v>204</v>
      </c>
      <c r="C268" s="26" t="s">
        <v>298</v>
      </c>
      <c r="D268" s="25" t="s">
        <v>205</v>
      </c>
      <c r="E268" s="49">
        <v>3.8230000000000004</v>
      </c>
      <c r="F268" s="49">
        <v>4.8019999999999996</v>
      </c>
      <c r="G268" s="49">
        <v>20.248999999999999</v>
      </c>
      <c r="H268" s="49">
        <v>139.571</v>
      </c>
      <c r="I268" s="49">
        <v>22.08</v>
      </c>
      <c r="J268" s="49">
        <v>3.9E-2</v>
      </c>
      <c r="K268" s="49">
        <v>0.33800000000000002</v>
      </c>
      <c r="L268" s="49">
        <v>0.36199999999999999</v>
      </c>
      <c r="M268" s="49">
        <v>73.470000000000013</v>
      </c>
      <c r="N268" s="49">
        <v>11.18</v>
      </c>
      <c r="O268" s="49">
        <v>68.078000000000003</v>
      </c>
      <c r="P268" s="49">
        <v>0.25700000000000001</v>
      </c>
    </row>
    <row r="269" spans="1:16" s="21" customFormat="1" ht="19.149999999999999" customHeight="1">
      <c r="B269" s="45" t="s">
        <v>269</v>
      </c>
      <c r="C269" s="44" t="s">
        <v>270</v>
      </c>
      <c r="D269" s="45" t="s">
        <v>271</v>
      </c>
      <c r="E269" s="49">
        <v>14.308999999999997</v>
      </c>
      <c r="F269" s="49">
        <v>4.9569999999999999</v>
      </c>
      <c r="G269" s="49">
        <v>18.882000000000001</v>
      </c>
      <c r="H269" s="49">
        <v>177.37700000000001</v>
      </c>
      <c r="I269" s="49">
        <v>23.735999999999997</v>
      </c>
      <c r="J269" s="49">
        <v>4.9000000000000002E-2</v>
      </c>
      <c r="K269" s="49">
        <v>0.55100000000000005</v>
      </c>
      <c r="L269" s="49">
        <v>0.19499999999999998</v>
      </c>
      <c r="M269" s="49">
        <v>126.672</v>
      </c>
      <c r="N269" s="49">
        <v>17.954000000000001</v>
      </c>
      <c r="O269" s="49">
        <v>96.924999999999997</v>
      </c>
      <c r="P269" s="49">
        <v>0.496</v>
      </c>
    </row>
    <row r="270" spans="1:16" ht="19.149999999999999" customHeight="1">
      <c r="B270" s="25" t="s">
        <v>224</v>
      </c>
      <c r="C270" s="26" t="s">
        <v>225</v>
      </c>
      <c r="D270" s="25">
        <v>20</v>
      </c>
      <c r="E270" s="41">
        <v>1.5</v>
      </c>
      <c r="F270" s="41">
        <v>0.57999999999999996</v>
      </c>
      <c r="G270" s="41">
        <v>10.280000000000001</v>
      </c>
      <c r="H270" s="41">
        <v>52.34</v>
      </c>
      <c r="I270" s="41">
        <v>0</v>
      </c>
      <c r="J270" s="41">
        <v>6.0000000000000001E-3</v>
      </c>
      <c r="K270" s="41">
        <v>0</v>
      </c>
      <c r="L270" s="41">
        <v>0.34</v>
      </c>
      <c r="M270" s="41">
        <v>3.8000000000000003</v>
      </c>
      <c r="N270" s="41">
        <v>2.6</v>
      </c>
      <c r="O270" s="41">
        <v>13</v>
      </c>
      <c r="P270" s="41">
        <v>0.24</v>
      </c>
    </row>
    <row r="271" spans="1:16" ht="18" customHeight="1">
      <c r="B271" s="25" t="s">
        <v>226</v>
      </c>
      <c r="C271" s="26" t="s">
        <v>227</v>
      </c>
      <c r="D271" s="25">
        <v>10</v>
      </c>
      <c r="E271" s="41">
        <v>0.08</v>
      </c>
      <c r="F271" s="41">
        <v>6.38</v>
      </c>
      <c r="G271" s="41">
        <v>0.12</v>
      </c>
      <c r="H271" s="41">
        <v>58.22</v>
      </c>
      <c r="I271" s="41">
        <v>27</v>
      </c>
      <c r="J271" s="41">
        <v>1E-3</v>
      </c>
      <c r="K271" s="41">
        <v>0</v>
      </c>
      <c r="L271" s="41">
        <v>0.1</v>
      </c>
      <c r="M271" s="41">
        <v>2.12</v>
      </c>
      <c r="N271" s="41">
        <v>0</v>
      </c>
      <c r="O271" s="41">
        <v>2.61</v>
      </c>
      <c r="P271" s="41">
        <v>1.6999999999999999E-3</v>
      </c>
    </row>
    <row r="272" spans="1:16" ht="15" customHeight="1">
      <c r="A272" s="20">
        <v>8</v>
      </c>
      <c r="B272" s="25"/>
      <c r="C272" s="26" t="s">
        <v>255</v>
      </c>
      <c r="D272" s="25">
        <v>200</v>
      </c>
      <c r="E272" s="41">
        <v>0.8</v>
      </c>
      <c r="F272" s="41">
        <v>0.8</v>
      </c>
      <c r="G272" s="41">
        <v>17.8</v>
      </c>
      <c r="H272" s="41">
        <v>81.599999999999994</v>
      </c>
      <c r="I272" s="41">
        <v>6</v>
      </c>
      <c r="J272" s="41">
        <v>0.04</v>
      </c>
      <c r="K272" s="41">
        <v>8</v>
      </c>
      <c r="L272" s="41">
        <v>0.4</v>
      </c>
      <c r="M272" s="41">
        <v>28.16</v>
      </c>
      <c r="N272" s="41">
        <v>15.66</v>
      </c>
      <c r="O272" s="41">
        <v>19.14</v>
      </c>
      <c r="P272" s="41">
        <v>3.82</v>
      </c>
    </row>
    <row r="273" spans="1:16" ht="20.100000000000001" customHeight="1">
      <c r="B273" s="29" t="s">
        <v>116</v>
      </c>
      <c r="C273" s="26" t="s">
        <v>117</v>
      </c>
      <c r="D273" s="25">
        <v>200</v>
      </c>
      <c r="E273" s="41">
        <v>0.18</v>
      </c>
      <c r="F273" s="41">
        <v>0.04</v>
      </c>
      <c r="G273" s="41">
        <v>15.04</v>
      </c>
      <c r="H273" s="41">
        <v>61.24</v>
      </c>
      <c r="I273" s="41">
        <v>0.04</v>
      </c>
      <c r="J273" s="41">
        <v>0</v>
      </c>
      <c r="K273" s="41">
        <v>0.04</v>
      </c>
      <c r="L273" s="41">
        <v>0</v>
      </c>
      <c r="M273" s="41">
        <v>4.8</v>
      </c>
      <c r="N273" s="41">
        <v>3.82</v>
      </c>
      <c r="O273" s="41">
        <v>7.18</v>
      </c>
      <c r="P273" s="41">
        <v>0.76</v>
      </c>
    </row>
    <row r="274" spans="1:16" ht="15.6" customHeight="1">
      <c r="B274" s="25"/>
      <c r="C274" s="26" t="s">
        <v>18</v>
      </c>
      <c r="D274" s="25">
        <v>645</v>
      </c>
      <c r="E274" s="29">
        <v>20.691999999999997</v>
      </c>
      <c r="F274" s="29">
        <v>17.558999999999997</v>
      </c>
      <c r="G274" s="29">
        <v>82.370999999999995</v>
      </c>
      <c r="H274" s="29">
        <v>570.34800000000007</v>
      </c>
      <c r="I274" s="29">
        <v>78.855999999999995</v>
      </c>
      <c r="J274" s="29">
        <v>0.13500000000000001</v>
      </c>
      <c r="K274" s="29">
        <v>8.9289999999999985</v>
      </c>
      <c r="L274" s="29">
        <v>1.3970000000000002</v>
      </c>
      <c r="M274" s="29">
        <v>239.02199999999999</v>
      </c>
      <c r="N274" s="29">
        <v>51.214000000000006</v>
      </c>
      <c r="O274" s="29">
        <v>206.93299999999999</v>
      </c>
      <c r="P274" s="29">
        <v>5.5747</v>
      </c>
    </row>
    <row r="275" spans="1:16" ht="20.100000000000001" customHeight="1">
      <c r="A275" s="20">
        <v>8</v>
      </c>
      <c r="B275" s="105" t="s">
        <v>19</v>
      </c>
      <c r="C275" s="105"/>
      <c r="D275" s="105"/>
      <c r="E275" s="105"/>
      <c r="F275" s="105"/>
      <c r="G275" s="105"/>
      <c r="H275" s="105"/>
      <c r="I275" s="105"/>
      <c r="J275" s="105"/>
      <c r="K275" s="105"/>
      <c r="L275" s="105"/>
      <c r="M275" s="105"/>
      <c r="N275" s="105"/>
      <c r="O275" s="105"/>
      <c r="P275" s="105"/>
    </row>
    <row r="276" spans="1:16" ht="20.100000000000001" customHeight="1">
      <c r="A276" s="20">
        <v>8</v>
      </c>
      <c r="B276" s="25" t="s">
        <v>137</v>
      </c>
      <c r="C276" s="26" t="s">
        <v>138</v>
      </c>
      <c r="D276" s="25">
        <v>60</v>
      </c>
      <c r="E276" s="28">
        <v>0.76800000000000002</v>
      </c>
      <c r="F276" s="28">
        <v>3.222</v>
      </c>
      <c r="G276" s="28">
        <v>4.38</v>
      </c>
      <c r="H276" s="28">
        <v>49.59</v>
      </c>
      <c r="I276" s="28">
        <v>0.65400000000000003</v>
      </c>
      <c r="J276" s="28">
        <v>6.0000000000000001E-3</v>
      </c>
      <c r="K276" s="28">
        <v>2.19</v>
      </c>
      <c r="L276" s="28">
        <v>0.38400000000000001</v>
      </c>
      <c r="M276" s="28">
        <v>17.814</v>
      </c>
      <c r="N276" s="28">
        <v>10.476000000000001</v>
      </c>
      <c r="O276" s="28">
        <v>20.532</v>
      </c>
      <c r="P276" s="28">
        <v>0.66600000000000004</v>
      </c>
    </row>
    <row r="277" spans="1:16" s="76" customFormat="1" ht="20.100000000000001" customHeight="1">
      <c r="B277" s="79" t="s">
        <v>165</v>
      </c>
      <c r="C277" s="80" t="s">
        <v>166</v>
      </c>
      <c r="D277" s="79">
        <v>60</v>
      </c>
      <c r="E277" s="81">
        <v>0.84599999999999997</v>
      </c>
      <c r="F277" s="81">
        <v>1.8239999999999998</v>
      </c>
      <c r="G277" s="81">
        <v>3.6719999999999997</v>
      </c>
      <c r="H277" s="81">
        <v>34.488</v>
      </c>
      <c r="I277" s="81">
        <v>599.976</v>
      </c>
      <c r="J277" s="81">
        <v>0.03</v>
      </c>
      <c r="K277" s="81">
        <v>1.7999999999999998</v>
      </c>
      <c r="L277" s="81">
        <v>0.40200000000000002</v>
      </c>
      <c r="M277" s="81">
        <v>15.419999999999998</v>
      </c>
      <c r="N277" s="81">
        <v>18.323999999999998</v>
      </c>
      <c r="O277" s="81">
        <v>29.31</v>
      </c>
      <c r="P277" s="81">
        <v>0.378</v>
      </c>
    </row>
    <row r="278" spans="1:16" s="76" customFormat="1" ht="20.100000000000001" customHeight="1">
      <c r="B278" s="79" t="s">
        <v>360</v>
      </c>
      <c r="C278" s="80" t="s">
        <v>361</v>
      </c>
      <c r="D278" s="79">
        <v>60</v>
      </c>
      <c r="E278" s="81">
        <v>0.86399999999999999</v>
      </c>
      <c r="F278" s="81">
        <v>3.738</v>
      </c>
      <c r="G278" s="81">
        <v>5.1779999999999999</v>
      </c>
      <c r="H278" s="81">
        <v>57.809999999999995</v>
      </c>
      <c r="I278" s="81">
        <v>180.57</v>
      </c>
      <c r="J278" s="81">
        <v>2.4E-2</v>
      </c>
      <c r="K278" s="81">
        <v>1.2899999999999998</v>
      </c>
      <c r="L278" s="81">
        <v>0.46199999999999997</v>
      </c>
      <c r="M278" s="81">
        <v>8.2439999999999998</v>
      </c>
      <c r="N278" s="81">
        <v>11.891999999999999</v>
      </c>
      <c r="O278" s="81">
        <v>24.594000000000001</v>
      </c>
      <c r="P278" s="81">
        <v>0.33600000000000002</v>
      </c>
    </row>
    <row r="279" spans="1:16" ht="20.100000000000001" customHeight="1">
      <c r="B279" s="74"/>
      <c r="C279" s="75" t="s">
        <v>303</v>
      </c>
      <c r="D279" s="74"/>
      <c r="E279" s="29">
        <v>0.81600000000000006</v>
      </c>
      <c r="F279" s="29">
        <v>3.48</v>
      </c>
      <c r="G279" s="29">
        <v>4.7789999999999999</v>
      </c>
      <c r="H279" s="29">
        <v>53.7</v>
      </c>
      <c r="I279" s="29">
        <v>90.611999999999995</v>
      </c>
      <c r="J279" s="29">
        <v>1.4999999999999999E-2</v>
      </c>
      <c r="K279" s="29">
        <v>1.7399999999999998</v>
      </c>
      <c r="L279" s="29">
        <v>0.42299999999999999</v>
      </c>
      <c r="M279" s="29">
        <v>13.029</v>
      </c>
      <c r="N279" s="29">
        <v>11.184000000000001</v>
      </c>
      <c r="O279" s="29">
        <v>22.563000000000002</v>
      </c>
      <c r="P279" s="29">
        <v>0.501</v>
      </c>
    </row>
    <row r="280" spans="1:16" ht="19.149999999999999" customHeight="1">
      <c r="B280" s="25" t="s">
        <v>206</v>
      </c>
      <c r="C280" s="26" t="s">
        <v>207</v>
      </c>
      <c r="D280" s="25" t="s">
        <v>123</v>
      </c>
      <c r="E280" s="28">
        <v>7.74</v>
      </c>
      <c r="F280" s="28">
        <v>6.99</v>
      </c>
      <c r="G280" s="28">
        <v>20.560000000000002</v>
      </c>
      <c r="H280" s="28">
        <v>176.11</v>
      </c>
      <c r="I280" s="28">
        <v>134.06</v>
      </c>
      <c r="J280" s="28">
        <v>0.05</v>
      </c>
      <c r="K280" s="28">
        <v>1.5799999999999998</v>
      </c>
      <c r="L280" s="28">
        <v>0.83000000000000007</v>
      </c>
      <c r="M280" s="28">
        <v>18</v>
      </c>
      <c r="N280" s="28">
        <v>13.72</v>
      </c>
      <c r="O280" s="28">
        <v>74.63</v>
      </c>
      <c r="P280" s="28">
        <v>1.0499999999999998</v>
      </c>
    </row>
    <row r="281" spans="1:16" ht="21.6" customHeight="1">
      <c r="B281" s="27" t="s">
        <v>292</v>
      </c>
      <c r="C281" s="78" t="s">
        <v>293</v>
      </c>
      <c r="D281" s="27" t="s">
        <v>123</v>
      </c>
      <c r="E281" s="28">
        <v>1.64</v>
      </c>
      <c r="F281" s="28">
        <v>5.32</v>
      </c>
      <c r="G281" s="28">
        <v>6.73</v>
      </c>
      <c r="H281" s="28">
        <v>81.36</v>
      </c>
      <c r="I281" s="28">
        <v>6.42</v>
      </c>
      <c r="J281" s="28">
        <v>0</v>
      </c>
      <c r="K281" s="28">
        <v>14.1</v>
      </c>
      <c r="L281" s="28">
        <v>1.83</v>
      </c>
      <c r="M281" s="28">
        <v>47.11</v>
      </c>
      <c r="N281" s="28">
        <v>18.580000000000002</v>
      </c>
      <c r="O281" s="28">
        <v>44.42</v>
      </c>
      <c r="P281" s="28">
        <v>0.62</v>
      </c>
    </row>
    <row r="282" spans="1:16" ht="19.149999999999999" customHeight="1">
      <c r="B282" s="74"/>
      <c r="C282" s="75" t="s">
        <v>303</v>
      </c>
      <c r="D282" s="74"/>
      <c r="E282" s="29">
        <v>4.6900000000000004</v>
      </c>
      <c r="F282" s="29">
        <v>6.1550000000000002</v>
      </c>
      <c r="G282" s="29">
        <v>13.645000000000001</v>
      </c>
      <c r="H282" s="29">
        <v>128.73500000000001</v>
      </c>
      <c r="I282" s="29">
        <v>70.239999999999995</v>
      </c>
      <c r="J282" s="29">
        <v>2.5000000000000001E-2</v>
      </c>
      <c r="K282" s="29">
        <v>7.84</v>
      </c>
      <c r="L282" s="29">
        <v>1.33</v>
      </c>
      <c r="M282" s="29">
        <v>32.555</v>
      </c>
      <c r="N282" s="29">
        <v>16.150000000000002</v>
      </c>
      <c r="O282" s="29">
        <v>59.524999999999999</v>
      </c>
      <c r="P282" s="29">
        <v>0.83499999999999996</v>
      </c>
    </row>
    <row r="283" spans="1:16" ht="19.149999999999999" customHeight="1">
      <c r="B283" s="29" t="s">
        <v>215</v>
      </c>
      <c r="C283" s="26" t="s">
        <v>296</v>
      </c>
      <c r="D283" s="25">
        <v>90</v>
      </c>
      <c r="E283" s="28">
        <v>11.16</v>
      </c>
      <c r="F283" s="28">
        <v>6.3</v>
      </c>
      <c r="G283" s="28">
        <v>5.67</v>
      </c>
      <c r="H283" s="28">
        <v>124.02000000000001</v>
      </c>
      <c r="I283" s="28">
        <v>234.846</v>
      </c>
      <c r="J283" s="28">
        <v>6.3000000000000014E-2</v>
      </c>
      <c r="K283" s="28">
        <v>0.81900000000000006</v>
      </c>
      <c r="L283" s="28">
        <v>0.65700000000000003</v>
      </c>
      <c r="M283" s="28">
        <v>42.768000000000001</v>
      </c>
      <c r="N283" s="28">
        <v>38.691000000000003</v>
      </c>
      <c r="O283" s="28">
        <v>169.40699999999998</v>
      </c>
      <c r="P283" s="28">
        <v>0.86399999999999999</v>
      </c>
    </row>
    <row r="284" spans="1:16" s="76" customFormat="1" ht="19.149999999999999" customHeight="1">
      <c r="B284" s="84" t="s">
        <v>352</v>
      </c>
      <c r="C284" s="85" t="s">
        <v>353</v>
      </c>
      <c r="D284" s="19">
        <v>90</v>
      </c>
      <c r="E284" s="81">
        <v>13.743</v>
      </c>
      <c r="F284" s="81">
        <v>9.18</v>
      </c>
      <c r="G284" s="81">
        <v>5.6340000000000003</v>
      </c>
      <c r="H284" s="81">
        <v>160.12799999999999</v>
      </c>
      <c r="I284" s="81">
        <v>206.334</v>
      </c>
      <c r="J284" s="81">
        <v>7.2000000000000008E-2</v>
      </c>
      <c r="K284" s="81">
        <v>1.089</v>
      </c>
      <c r="L284" s="81">
        <v>0.63</v>
      </c>
      <c r="M284" s="81">
        <v>35.433</v>
      </c>
      <c r="N284" s="81">
        <v>33.255000000000003</v>
      </c>
      <c r="O284" s="81">
        <v>172.53</v>
      </c>
      <c r="P284" s="81">
        <v>1.2869999999999999</v>
      </c>
    </row>
    <row r="285" spans="1:16" ht="19.149999999999999" customHeight="1">
      <c r="B285" s="29"/>
      <c r="C285" s="75" t="s">
        <v>303</v>
      </c>
      <c r="D285" s="74"/>
      <c r="E285" s="29">
        <v>12.451499999999999</v>
      </c>
      <c r="F285" s="29">
        <v>7.74</v>
      </c>
      <c r="G285" s="29">
        <v>5.6520000000000001</v>
      </c>
      <c r="H285" s="29">
        <v>142.07400000000001</v>
      </c>
      <c r="I285" s="29">
        <v>220.59</v>
      </c>
      <c r="J285" s="29">
        <v>6.7500000000000004E-2</v>
      </c>
      <c r="K285" s="29">
        <v>0.95399999999999996</v>
      </c>
      <c r="L285" s="29">
        <v>0.64349999999999996</v>
      </c>
      <c r="M285" s="29">
        <v>39.100499999999997</v>
      </c>
      <c r="N285" s="29">
        <v>35.972999999999999</v>
      </c>
      <c r="O285" s="29">
        <v>170.96850000000001</v>
      </c>
      <c r="P285" s="29">
        <v>1.0754999999999999</v>
      </c>
    </row>
    <row r="286" spans="1:16" ht="20.100000000000001" customHeight="1">
      <c r="B286" s="29" t="s">
        <v>142</v>
      </c>
      <c r="C286" s="26" t="s">
        <v>143</v>
      </c>
      <c r="D286" s="25">
        <v>150</v>
      </c>
      <c r="E286" s="28">
        <v>2.52</v>
      </c>
      <c r="F286" s="28">
        <v>6.4499999999999993</v>
      </c>
      <c r="G286" s="28">
        <v>19.125</v>
      </c>
      <c r="H286" s="28">
        <v>144.63</v>
      </c>
      <c r="I286" s="28">
        <v>322.125</v>
      </c>
      <c r="J286" s="28">
        <v>7.5000000000000011E-2</v>
      </c>
      <c r="K286" s="28">
        <v>8.8650000000000002</v>
      </c>
      <c r="L286" s="28">
        <v>0.96</v>
      </c>
      <c r="M286" s="28">
        <v>35.400000000000006</v>
      </c>
      <c r="N286" s="28">
        <v>26.684999999999999</v>
      </c>
      <c r="O286" s="28">
        <v>79.394999999999996</v>
      </c>
      <c r="P286" s="28">
        <v>0.96</v>
      </c>
    </row>
    <row r="287" spans="1:16" ht="30" customHeight="1">
      <c r="B287" s="28" t="s">
        <v>161</v>
      </c>
      <c r="C287" s="78" t="s">
        <v>202</v>
      </c>
      <c r="D287" s="27">
        <v>150</v>
      </c>
      <c r="E287" s="28">
        <v>3.4950000000000001</v>
      </c>
      <c r="F287" s="28">
        <v>3.3449999999999998</v>
      </c>
      <c r="G287" s="28">
        <v>35.384999999999998</v>
      </c>
      <c r="H287" s="28">
        <v>185.625</v>
      </c>
      <c r="I287" s="28">
        <v>12.149999999999999</v>
      </c>
      <c r="J287" s="28">
        <v>0.03</v>
      </c>
      <c r="K287" s="28">
        <v>0</v>
      </c>
      <c r="L287" s="28">
        <v>0.255</v>
      </c>
      <c r="M287" s="28">
        <v>4.6500000000000004</v>
      </c>
      <c r="N287" s="28">
        <v>22.844999999999999</v>
      </c>
      <c r="O287" s="28">
        <v>69.599999999999994</v>
      </c>
      <c r="P287" s="28">
        <v>0.44999999999999996</v>
      </c>
    </row>
    <row r="288" spans="1:16" ht="20.100000000000001" customHeight="1">
      <c r="B288" s="29"/>
      <c r="C288" s="75" t="s">
        <v>303</v>
      </c>
      <c r="D288" s="74"/>
      <c r="E288" s="29">
        <v>3.0075000000000003</v>
      </c>
      <c r="F288" s="29">
        <v>4.8974999999999991</v>
      </c>
      <c r="G288" s="29">
        <v>27.254999999999999</v>
      </c>
      <c r="H288" s="29">
        <v>165.1275</v>
      </c>
      <c r="I288" s="29">
        <v>167.13749999999999</v>
      </c>
      <c r="J288" s="29">
        <v>5.2500000000000005E-2</v>
      </c>
      <c r="K288" s="29">
        <v>4.4325000000000001</v>
      </c>
      <c r="L288" s="29">
        <v>0.60749999999999993</v>
      </c>
      <c r="M288" s="29">
        <v>20.025000000000002</v>
      </c>
      <c r="N288" s="29">
        <v>24.765000000000001</v>
      </c>
      <c r="O288" s="29">
        <v>74.497500000000002</v>
      </c>
      <c r="P288" s="29">
        <v>0.70499999999999996</v>
      </c>
    </row>
    <row r="289" spans="1:16" ht="23.45" customHeight="1">
      <c r="A289" s="20">
        <v>8</v>
      </c>
      <c r="B289" s="29" t="s">
        <v>125</v>
      </c>
      <c r="C289" s="26" t="s">
        <v>368</v>
      </c>
      <c r="D289" s="25">
        <v>200</v>
      </c>
      <c r="E289" s="28">
        <v>0.2</v>
      </c>
      <c r="F289" s="28">
        <v>0.16</v>
      </c>
      <c r="G289" s="28">
        <v>18.84</v>
      </c>
      <c r="H289" s="28">
        <v>77.599999999999994</v>
      </c>
      <c r="I289" s="28">
        <v>1.08</v>
      </c>
      <c r="J289" s="28">
        <v>0</v>
      </c>
      <c r="K289" s="28">
        <v>20.94</v>
      </c>
      <c r="L289" s="28">
        <v>0.12</v>
      </c>
      <c r="M289" s="28">
        <v>6.36</v>
      </c>
      <c r="N289" s="28">
        <v>3.06</v>
      </c>
      <c r="O289" s="28">
        <v>3.68</v>
      </c>
      <c r="P289" s="28">
        <v>0.78</v>
      </c>
    </row>
    <row r="290" spans="1:16" ht="20.100000000000001" customHeight="1">
      <c r="A290" s="20">
        <v>8</v>
      </c>
      <c r="B290" s="25" t="s">
        <v>216</v>
      </c>
      <c r="C290" s="26" t="s">
        <v>217</v>
      </c>
      <c r="D290" s="25">
        <v>30</v>
      </c>
      <c r="E290" s="27">
        <v>2.2799999999999998</v>
      </c>
      <c r="F290" s="27">
        <v>0.24</v>
      </c>
      <c r="G290" s="27">
        <v>14.76</v>
      </c>
      <c r="H290" s="27">
        <v>70.319999999999993</v>
      </c>
      <c r="I290" s="27">
        <v>0</v>
      </c>
      <c r="J290" s="27">
        <v>3.3000000000000002E-2</v>
      </c>
      <c r="K290" s="27">
        <v>0</v>
      </c>
      <c r="L290" s="27">
        <v>0.36</v>
      </c>
      <c r="M290" s="27">
        <v>6</v>
      </c>
      <c r="N290" s="27">
        <v>4.2</v>
      </c>
      <c r="O290" s="27">
        <v>19.5</v>
      </c>
      <c r="P290" s="27">
        <v>0.33</v>
      </c>
    </row>
    <row r="291" spans="1:16" ht="20.100000000000001" customHeight="1">
      <c r="A291" s="20">
        <v>8</v>
      </c>
      <c r="B291" s="25" t="s">
        <v>218</v>
      </c>
      <c r="C291" s="26" t="s">
        <v>219</v>
      </c>
      <c r="D291" s="25">
        <v>40</v>
      </c>
      <c r="E291" s="27">
        <v>2.2399999999999998</v>
      </c>
      <c r="F291" s="27">
        <v>0.44000000000000006</v>
      </c>
      <c r="G291" s="27">
        <v>23.76</v>
      </c>
      <c r="H291" s="27">
        <v>107.96</v>
      </c>
      <c r="I291" s="27">
        <v>0</v>
      </c>
      <c r="J291" s="27">
        <v>0.16000000000000003</v>
      </c>
      <c r="K291" s="27">
        <v>0</v>
      </c>
      <c r="L291" s="27">
        <v>0.36000000000000004</v>
      </c>
      <c r="M291" s="27">
        <v>9.2000000000000011</v>
      </c>
      <c r="N291" s="27">
        <v>10</v>
      </c>
      <c r="O291" s="27">
        <v>42.400000000000006</v>
      </c>
      <c r="P291" s="27">
        <v>1.2400000000000002</v>
      </c>
    </row>
    <row r="292" spans="1:16" ht="16.149999999999999" customHeight="1">
      <c r="A292" s="20">
        <v>8</v>
      </c>
      <c r="B292" s="25"/>
      <c r="C292" s="26" t="s">
        <v>18</v>
      </c>
      <c r="D292" s="25" t="s">
        <v>318</v>
      </c>
      <c r="E292" s="29">
        <v>25.684999999999999</v>
      </c>
      <c r="F292" s="29">
        <v>23.112500000000001</v>
      </c>
      <c r="G292" s="29">
        <v>108.69100000000002</v>
      </c>
      <c r="H292" s="29">
        <v>745.51649999999995</v>
      </c>
      <c r="I292" s="29">
        <v>549.65950000000009</v>
      </c>
      <c r="J292" s="29">
        <v>0.35300000000000009</v>
      </c>
      <c r="K292" s="29">
        <v>35.906500000000001</v>
      </c>
      <c r="L292" s="29">
        <v>3.8439999999999999</v>
      </c>
      <c r="M292" s="29">
        <v>126.26950000000001</v>
      </c>
      <c r="N292" s="29">
        <v>105.33200000000001</v>
      </c>
      <c r="O292" s="29">
        <v>393.13400000000001</v>
      </c>
      <c r="P292" s="29">
        <v>5.4664999999999999</v>
      </c>
    </row>
    <row r="293" spans="1:16" ht="16.149999999999999" customHeight="1">
      <c r="A293" s="20">
        <v>8</v>
      </c>
      <c r="B293" s="105" t="s">
        <v>20</v>
      </c>
      <c r="C293" s="105"/>
      <c r="D293" s="105"/>
      <c r="E293" s="105"/>
      <c r="F293" s="105"/>
      <c r="G293" s="105"/>
      <c r="H293" s="105"/>
      <c r="I293" s="105"/>
      <c r="J293" s="105"/>
      <c r="K293" s="105"/>
      <c r="L293" s="105"/>
      <c r="M293" s="105"/>
      <c r="N293" s="105"/>
      <c r="O293" s="105"/>
      <c r="P293" s="105"/>
    </row>
    <row r="294" spans="1:16" ht="19.899999999999999" customHeight="1">
      <c r="A294" s="20">
        <v>8</v>
      </c>
      <c r="B294" s="25" t="s">
        <v>272</v>
      </c>
      <c r="C294" s="26" t="s">
        <v>273</v>
      </c>
      <c r="D294" s="25" t="s">
        <v>274</v>
      </c>
      <c r="E294" s="27">
        <v>7.89</v>
      </c>
      <c r="F294" s="27">
        <v>10.91</v>
      </c>
      <c r="G294" s="27">
        <v>37.200000000000003</v>
      </c>
      <c r="H294" s="27">
        <v>278.54000000000002</v>
      </c>
      <c r="I294" s="27">
        <v>11.87</v>
      </c>
      <c r="J294" s="27">
        <v>0.09</v>
      </c>
      <c r="K294" s="27">
        <v>0.8</v>
      </c>
      <c r="L294" s="27">
        <v>1.34</v>
      </c>
      <c r="M294" s="27">
        <v>72.2</v>
      </c>
      <c r="N294" s="27">
        <v>16.63</v>
      </c>
      <c r="O294" s="27">
        <v>99.03</v>
      </c>
      <c r="P294" s="27">
        <v>0.89</v>
      </c>
    </row>
    <row r="295" spans="1:16" ht="20.100000000000001" customHeight="1">
      <c r="B295" s="29" t="s">
        <v>146</v>
      </c>
      <c r="C295" s="26" t="s">
        <v>147</v>
      </c>
      <c r="D295" s="25">
        <v>200</v>
      </c>
      <c r="E295" s="27">
        <v>0.12</v>
      </c>
      <c r="F295" s="27">
        <v>0.02</v>
      </c>
      <c r="G295" s="27">
        <v>15.4</v>
      </c>
      <c r="H295" s="27">
        <v>62.26</v>
      </c>
      <c r="I295" s="27">
        <v>0.2</v>
      </c>
      <c r="J295" s="27">
        <v>0</v>
      </c>
      <c r="K295" s="27">
        <v>2.56</v>
      </c>
      <c r="L295" s="27">
        <v>0.04</v>
      </c>
      <c r="M295" s="27">
        <v>6.08</v>
      </c>
      <c r="N295" s="27">
        <v>1.68</v>
      </c>
      <c r="O295" s="27">
        <v>3.06</v>
      </c>
      <c r="P295" s="27">
        <v>0.12</v>
      </c>
    </row>
    <row r="296" spans="1:16" ht="17.45" customHeight="1">
      <c r="A296" s="20">
        <v>8</v>
      </c>
      <c r="B296" s="25"/>
      <c r="C296" s="26" t="s">
        <v>18</v>
      </c>
      <c r="D296" s="25">
        <v>310</v>
      </c>
      <c r="E296" s="25">
        <v>8.01</v>
      </c>
      <c r="F296" s="25">
        <v>10.93</v>
      </c>
      <c r="G296" s="25">
        <v>52.6</v>
      </c>
      <c r="H296" s="25">
        <v>340.8</v>
      </c>
      <c r="I296" s="25">
        <v>12.069999999999999</v>
      </c>
      <c r="J296" s="25">
        <v>0.09</v>
      </c>
      <c r="K296" s="25">
        <v>3.3600000000000003</v>
      </c>
      <c r="L296" s="25">
        <v>1.3800000000000001</v>
      </c>
      <c r="M296" s="25">
        <v>78.28</v>
      </c>
      <c r="N296" s="25">
        <v>18.309999999999999</v>
      </c>
      <c r="O296" s="25">
        <v>102.09</v>
      </c>
      <c r="P296" s="25">
        <v>1.01</v>
      </c>
    </row>
    <row r="297" spans="1:16" ht="18.600000000000001" customHeight="1">
      <c r="A297" s="20">
        <v>8</v>
      </c>
      <c r="B297" s="25"/>
      <c r="C297" s="26" t="s">
        <v>28</v>
      </c>
      <c r="D297" s="25" t="s">
        <v>337</v>
      </c>
      <c r="E297" s="29">
        <v>54.387</v>
      </c>
      <c r="F297" s="29">
        <v>51.601500000000001</v>
      </c>
      <c r="G297" s="29">
        <v>243.66200000000003</v>
      </c>
      <c r="H297" s="29">
        <v>1656.6644999999999</v>
      </c>
      <c r="I297" s="29">
        <v>640.58550000000014</v>
      </c>
      <c r="J297" s="29">
        <v>0.57800000000000007</v>
      </c>
      <c r="K297" s="29">
        <v>48.195499999999996</v>
      </c>
      <c r="L297" s="29">
        <v>6.6210000000000004</v>
      </c>
      <c r="M297" s="29">
        <v>443.57150000000001</v>
      </c>
      <c r="N297" s="29">
        <v>174.85600000000002</v>
      </c>
      <c r="O297" s="29">
        <v>702.15700000000004</v>
      </c>
      <c r="P297" s="29">
        <v>12.0512</v>
      </c>
    </row>
    <row r="298" spans="1:16" ht="20.100000000000001" customHeight="1">
      <c r="B298" s="31"/>
      <c r="C298" s="32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</row>
    <row r="299" spans="1:16" s="24" customFormat="1" ht="20.100000000000001" customHeight="1">
      <c r="B299" s="23" t="s">
        <v>109</v>
      </c>
      <c r="C299" s="2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</row>
    <row r="300" spans="1:16" s="24" customFormat="1" ht="20.100000000000001" customHeight="1">
      <c r="B300" s="23" t="s">
        <v>106</v>
      </c>
      <c r="C300" s="2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</row>
    <row r="301" spans="1:16" s="24" customFormat="1" ht="20.100000000000001" customHeight="1">
      <c r="B301" s="23" t="s">
        <v>100</v>
      </c>
      <c r="C301" s="2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</row>
    <row r="302" spans="1:16" ht="20.100000000000001" customHeight="1">
      <c r="B302" s="31"/>
      <c r="C302" s="32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</row>
    <row r="303" spans="1:16" ht="23.45" customHeight="1">
      <c r="B303" s="105" t="s">
        <v>0</v>
      </c>
      <c r="C303" s="105" t="s">
        <v>1</v>
      </c>
      <c r="D303" s="105" t="s">
        <v>2</v>
      </c>
      <c r="E303" s="105" t="s">
        <v>3</v>
      </c>
      <c r="F303" s="105"/>
      <c r="G303" s="105"/>
      <c r="H303" s="105" t="s">
        <v>4</v>
      </c>
      <c r="I303" s="105" t="s">
        <v>5</v>
      </c>
      <c r="J303" s="105"/>
      <c r="K303" s="105"/>
      <c r="L303" s="105"/>
      <c r="M303" s="105" t="s">
        <v>6</v>
      </c>
      <c r="N303" s="105"/>
      <c r="O303" s="105"/>
      <c r="P303" s="105"/>
    </row>
    <row r="304" spans="1:16" ht="41.25" customHeight="1">
      <c r="B304" s="105"/>
      <c r="C304" s="105"/>
      <c r="D304" s="105"/>
      <c r="E304" s="25" t="s">
        <v>7</v>
      </c>
      <c r="F304" s="25" t="s">
        <v>8</v>
      </c>
      <c r="G304" s="25" t="s">
        <v>9</v>
      </c>
      <c r="H304" s="105"/>
      <c r="I304" s="25" t="s">
        <v>11</v>
      </c>
      <c r="J304" s="25" t="s">
        <v>111</v>
      </c>
      <c r="K304" s="25" t="s">
        <v>10</v>
      </c>
      <c r="L304" s="25" t="s">
        <v>12</v>
      </c>
      <c r="M304" s="25" t="s">
        <v>13</v>
      </c>
      <c r="N304" s="25" t="s">
        <v>15</v>
      </c>
      <c r="O304" s="25" t="s">
        <v>112</v>
      </c>
      <c r="P304" s="25" t="s">
        <v>16</v>
      </c>
    </row>
    <row r="305" spans="1:16" ht="20.100000000000001" customHeight="1">
      <c r="A305" s="20">
        <v>9</v>
      </c>
      <c r="B305" s="105" t="s">
        <v>17</v>
      </c>
      <c r="C305" s="105"/>
      <c r="D305" s="105"/>
      <c r="E305" s="105"/>
      <c r="F305" s="105"/>
      <c r="G305" s="105"/>
      <c r="H305" s="105"/>
      <c r="I305" s="105"/>
      <c r="J305" s="105"/>
      <c r="K305" s="105"/>
      <c r="L305" s="105"/>
      <c r="M305" s="105"/>
      <c r="N305" s="105"/>
      <c r="O305" s="105"/>
      <c r="P305" s="105"/>
    </row>
    <row r="306" spans="1:16" ht="17.45" customHeight="1">
      <c r="B306" s="29" t="s">
        <v>192</v>
      </c>
      <c r="C306" s="26" t="s">
        <v>210</v>
      </c>
      <c r="D306" s="25">
        <v>150</v>
      </c>
      <c r="E306" s="41">
        <v>12.81</v>
      </c>
      <c r="F306" s="41">
        <v>17.5</v>
      </c>
      <c r="G306" s="41">
        <v>23.4</v>
      </c>
      <c r="H306" s="41">
        <v>302.33999999999997</v>
      </c>
      <c r="I306" s="41">
        <v>88.6</v>
      </c>
      <c r="J306" s="41">
        <v>0.33</v>
      </c>
      <c r="K306" s="41">
        <v>0.63</v>
      </c>
      <c r="L306" s="41">
        <v>0.93</v>
      </c>
      <c r="M306" s="41">
        <v>22.9</v>
      </c>
      <c r="N306" s="41">
        <v>11.71</v>
      </c>
      <c r="O306" s="41">
        <v>152.69999999999999</v>
      </c>
      <c r="P306" s="41">
        <v>1.93</v>
      </c>
    </row>
    <row r="307" spans="1:16" ht="18" customHeight="1">
      <c r="B307" s="25" t="s">
        <v>132</v>
      </c>
      <c r="C307" s="26" t="s">
        <v>134</v>
      </c>
      <c r="D307" s="25">
        <v>30</v>
      </c>
      <c r="E307" s="41">
        <v>0.21</v>
      </c>
      <c r="F307" s="41">
        <v>0.03</v>
      </c>
      <c r="G307" s="41">
        <v>0.56999999999999995</v>
      </c>
      <c r="H307" s="41">
        <v>3.39</v>
      </c>
      <c r="I307" s="41">
        <v>0</v>
      </c>
      <c r="J307" s="41">
        <v>0.09</v>
      </c>
      <c r="K307" s="41">
        <v>2.1</v>
      </c>
      <c r="L307" s="41">
        <v>0.03</v>
      </c>
      <c r="M307" s="41">
        <v>5.0999999999999996</v>
      </c>
      <c r="N307" s="41">
        <v>4.2</v>
      </c>
      <c r="O307" s="41">
        <v>9</v>
      </c>
      <c r="P307" s="41">
        <v>0.15</v>
      </c>
    </row>
    <row r="308" spans="1:16" ht="16.899999999999999" customHeight="1">
      <c r="B308" s="25" t="s">
        <v>232</v>
      </c>
      <c r="C308" s="26" t="s">
        <v>233</v>
      </c>
      <c r="D308" s="25">
        <v>30</v>
      </c>
      <c r="E308" s="41">
        <v>0.92999999999999994</v>
      </c>
      <c r="F308" s="41">
        <v>0.06</v>
      </c>
      <c r="G308" s="41">
        <v>1.95</v>
      </c>
      <c r="H308" s="41">
        <v>12.06</v>
      </c>
      <c r="I308" s="41">
        <v>0</v>
      </c>
      <c r="J308" s="41">
        <v>3.3000000000000002E-2</v>
      </c>
      <c r="K308" s="41">
        <v>3</v>
      </c>
      <c r="L308" s="41">
        <v>0.06</v>
      </c>
      <c r="M308" s="41">
        <v>6</v>
      </c>
      <c r="N308" s="41">
        <v>6.3</v>
      </c>
      <c r="O308" s="41">
        <v>18.599999999999998</v>
      </c>
      <c r="P308" s="41">
        <v>0.21</v>
      </c>
    </row>
    <row r="309" spans="1:16" ht="19.899999999999999" customHeight="1">
      <c r="A309" s="20">
        <v>9</v>
      </c>
      <c r="B309" s="25" t="s">
        <v>216</v>
      </c>
      <c r="C309" s="26" t="s">
        <v>217</v>
      </c>
      <c r="D309" s="25">
        <v>30</v>
      </c>
      <c r="E309" s="41">
        <v>2.2799999999999998</v>
      </c>
      <c r="F309" s="41">
        <v>0.24</v>
      </c>
      <c r="G309" s="41">
        <v>14.76</v>
      </c>
      <c r="H309" s="41">
        <v>70.319999999999993</v>
      </c>
      <c r="I309" s="41">
        <v>0</v>
      </c>
      <c r="J309" s="41">
        <v>3.3000000000000002E-2</v>
      </c>
      <c r="K309" s="41">
        <v>0</v>
      </c>
      <c r="L309" s="41">
        <v>0.36</v>
      </c>
      <c r="M309" s="41">
        <v>6</v>
      </c>
      <c r="N309" s="41">
        <v>4.2</v>
      </c>
      <c r="O309" s="41">
        <v>19.5</v>
      </c>
      <c r="P309" s="41">
        <v>0.33</v>
      </c>
    </row>
    <row r="310" spans="1:16" ht="22.15" customHeight="1">
      <c r="B310" s="29" t="s">
        <v>150</v>
      </c>
      <c r="C310" s="26" t="s">
        <v>151</v>
      </c>
      <c r="D310" s="25" t="s">
        <v>152</v>
      </c>
      <c r="E310" s="41">
        <v>0.24</v>
      </c>
      <c r="F310" s="41">
        <v>0.06</v>
      </c>
      <c r="G310" s="41">
        <v>15.22</v>
      </c>
      <c r="H310" s="41">
        <v>62.38</v>
      </c>
      <c r="I310" s="41">
        <v>0.12</v>
      </c>
      <c r="J310" s="41">
        <v>0</v>
      </c>
      <c r="K310" s="41">
        <v>1.1599999999999999</v>
      </c>
      <c r="L310" s="41">
        <v>0.02</v>
      </c>
      <c r="M310" s="41">
        <v>7.28</v>
      </c>
      <c r="N310" s="41">
        <v>4.5599999999999996</v>
      </c>
      <c r="O310" s="41">
        <v>8.52</v>
      </c>
      <c r="P310" s="41">
        <v>0.8</v>
      </c>
    </row>
    <row r="311" spans="1:16" ht="16.149999999999999" customHeight="1">
      <c r="B311" s="25" t="s">
        <v>250</v>
      </c>
      <c r="C311" s="26" t="s">
        <v>251</v>
      </c>
      <c r="D311" s="25">
        <v>200</v>
      </c>
      <c r="E311" s="41">
        <v>5.4</v>
      </c>
      <c r="F311" s="41">
        <v>4.4000000000000004</v>
      </c>
      <c r="G311" s="41">
        <v>8.8000000000000007</v>
      </c>
      <c r="H311" s="41">
        <v>96.4</v>
      </c>
      <c r="I311" s="41">
        <v>26.4</v>
      </c>
      <c r="J311" s="41">
        <v>0.04</v>
      </c>
      <c r="K311" s="41">
        <v>1.04</v>
      </c>
      <c r="L311" s="41">
        <v>0</v>
      </c>
      <c r="M311" s="41">
        <v>211.2</v>
      </c>
      <c r="N311" s="41">
        <v>24.36</v>
      </c>
      <c r="O311" s="41">
        <v>156.6</v>
      </c>
      <c r="P311" s="41">
        <v>0.18</v>
      </c>
    </row>
    <row r="312" spans="1:16" ht="20.100000000000001" customHeight="1">
      <c r="A312" s="20">
        <v>9</v>
      </c>
      <c r="B312" s="25"/>
      <c r="C312" s="26" t="s">
        <v>18</v>
      </c>
      <c r="D312" s="25">
        <v>617</v>
      </c>
      <c r="E312" s="25">
        <v>21.66</v>
      </c>
      <c r="F312" s="57">
        <v>22.259999999999998</v>
      </c>
      <c r="G312" s="57">
        <v>64.13</v>
      </c>
      <c r="H312" s="57">
        <v>543.49999999999989</v>
      </c>
      <c r="I312" s="57">
        <v>115.11999999999999</v>
      </c>
      <c r="J312" s="57">
        <v>0.43600000000000005</v>
      </c>
      <c r="K312" s="57">
        <v>5.83</v>
      </c>
      <c r="L312" s="57">
        <v>1.37</v>
      </c>
      <c r="M312" s="57">
        <v>253.38</v>
      </c>
      <c r="N312" s="57">
        <v>51.129999999999995</v>
      </c>
      <c r="O312" s="57">
        <v>355.92</v>
      </c>
      <c r="P312" s="57">
        <v>3.45</v>
      </c>
    </row>
    <row r="313" spans="1:16" ht="20.100000000000001" customHeight="1">
      <c r="A313" s="20">
        <v>9</v>
      </c>
      <c r="B313" s="105" t="s">
        <v>19</v>
      </c>
      <c r="C313" s="105"/>
      <c r="D313" s="105"/>
      <c r="E313" s="105"/>
      <c r="F313" s="105"/>
      <c r="G313" s="105"/>
      <c r="H313" s="105"/>
      <c r="I313" s="105"/>
      <c r="J313" s="105"/>
      <c r="K313" s="105"/>
      <c r="L313" s="105"/>
      <c r="M313" s="105"/>
      <c r="N313" s="105"/>
      <c r="O313" s="105"/>
      <c r="P313" s="105"/>
    </row>
    <row r="314" spans="1:16" ht="20.100000000000001" customHeight="1">
      <c r="A314" s="20">
        <v>9</v>
      </c>
      <c r="B314" s="25" t="s">
        <v>118</v>
      </c>
      <c r="C314" s="26" t="s">
        <v>188</v>
      </c>
      <c r="D314" s="25">
        <v>60</v>
      </c>
      <c r="E314" s="28">
        <v>1.0920000000000001</v>
      </c>
      <c r="F314" s="28">
        <v>2.706</v>
      </c>
      <c r="G314" s="28">
        <v>6.0059999999999993</v>
      </c>
      <c r="H314" s="28">
        <v>52.745999999999995</v>
      </c>
      <c r="I314" s="28">
        <v>90.845999999999989</v>
      </c>
      <c r="J314" s="28">
        <v>1.7999999999999999E-2</v>
      </c>
      <c r="K314" s="28">
        <v>10.776</v>
      </c>
      <c r="L314" s="28">
        <v>0.36599999999999999</v>
      </c>
      <c r="M314" s="28">
        <v>26.795999999999996</v>
      </c>
      <c r="N314" s="28">
        <v>10.692</v>
      </c>
      <c r="O314" s="28">
        <v>19.547999999999998</v>
      </c>
      <c r="P314" s="28">
        <v>0.36</v>
      </c>
    </row>
    <row r="315" spans="1:16" ht="22.9" customHeight="1">
      <c r="A315" s="20">
        <v>9</v>
      </c>
      <c r="B315" s="25" t="s">
        <v>286</v>
      </c>
      <c r="C315" s="26" t="s">
        <v>362</v>
      </c>
      <c r="D315" s="25">
        <v>60</v>
      </c>
      <c r="E315" s="28">
        <v>0.89999999999999991</v>
      </c>
      <c r="F315" s="28">
        <v>2.694</v>
      </c>
      <c r="G315" s="28">
        <v>4.8540000000000001</v>
      </c>
      <c r="H315" s="28">
        <v>47.274000000000001</v>
      </c>
      <c r="I315" s="28">
        <v>72.653999999999996</v>
      </c>
      <c r="J315" s="28">
        <v>1.2E-2</v>
      </c>
      <c r="K315" s="28">
        <v>15.203999999999999</v>
      </c>
      <c r="L315" s="28">
        <v>0.36</v>
      </c>
      <c r="M315" s="28">
        <v>4.3019999999999996</v>
      </c>
      <c r="N315" s="28">
        <v>3.24</v>
      </c>
      <c r="O315" s="28">
        <v>17.442</v>
      </c>
      <c r="P315" s="28">
        <v>0.33600000000000002</v>
      </c>
    </row>
    <row r="316" spans="1:16" ht="19.899999999999999" customHeight="1">
      <c r="B316" s="27" t="s">
        <v>322</v>
      </c>
      <c r="C316" s="78" t="s">
        <v>323</v>
      </c>
      <c r="D316" s="27">
        <v>60</v>
      </c>
      <c r="E316" s="28">
        <v>0.73799999999999999</v>
      </c>
      <c r="F316" s="28">
        <v>3.27</v>
      </c>
      <c r="G316" s="28">
        <v>4.3739999999999997</v>
      </c>
      <c r="H316" s="28">
        <v>49.89</v>
      </c>
      <c r="I316" s="28">
        <v>102.636</v>
      </c>
      <c r="J316" s="28">
        <v>2.4E-2</v>
      </c>
      <c r="K316" s="28">
        <v>1.548</v>
      </c>
      <c r="L316" s="28">
        <v>0.42</v>
      </c>
      <c r="M316" s="28">
        <v>11.981999999999999</v>
      </c>
      <c r="N316" s="28">
        <v>10.56</v>
      </c>
      <c r="O316" s="28">
        <v>22.662000000000003</v>
      </c>
      <c r="P316" s="28">
        <v>0.432</v>
      </c>
    </row>
    <row r="317" spans="1:16" ht="18" customHeight="1">
      <c r="B317" s="74"/>
      <c r="C317" s="75" t="s">
        <v>303</v>
      </c>
      <c r="D317" s="74"/>
      <c r="E317" s="29">
        <v>0.91500000000000004</v>
      </c>
      <c r="F317" s="29">
        <v>2.988</v>
      </c>
      <c r="G317" s="29">
        <v>5.1899999999999995</v>
      </c>
      <c r="H317" s="29">
        <v>51.317999999999998</v>
      </c>
      <c r="I317" s="29">
        <v>96.740999999999985</v>
      </c>
      <c r="J317" s="29">
        <v>2.0999999999999998E-2</v>
      </c>
      <c r="K317" s="29">
        <v>6.1619999999999999</v>
      </c>
      <c r="L317" s="29">
        <v>0.39300000000000002</v>
      </c>
      <c r="M317" s="29">
        <v>19.388999999999996</v>
      </c>
      <c r="N317" s="29">
        <v>10.626000000000001</v>
      </c>
      <c r="O317" s="29">
        <v>21.105</v>
      </c>
      <c r="P317" s="29">
        <v>0.39600000000000002</v>
      </c>
    </row>
    <row r="318" spans="1:16" ht="31.9" customHeight="1">
      <c r="A318" s="20">
        <v>9</v>
      </c>
      <c r="B318" s="25" t="s">
        <v>169</v>
      </c>
      <c r="C318" s="26" t="s">
        <v>170</v>
      </c>
      <c r="D318" s="25" t="s">
        <v>172</v>
      </c>
      <c r="E318" s="27">
        <v>10.129999999999999</v>
      </c>
      <c r="F318" s="27">
        <v>8.24</v>
      </c>
      <c r="G318" s="27">
        <v>25.97</v>
      </c>
      <c r="H318" s="27">
        <v>218.56</v>
      </c>
      <c r="I318" s="27">
        <v>110.56</v>
      </c>
      <c r="J318" s="27">
        <v>0.18000000000000002</v>
      </c>
      <c r="K318" s="27">
        <v>0.96</v>
      </c>
      <c r="L318" s="27">
        <v>0.87000000000000011</v>
      </c>
      <c r="M318" s="27">
        <v>33.299999999999997</v>
      </c>
      <c r="N318" s="27">
        <v>34.099999999999994</v>
      </c>
      <c r="O318" s="27">
        <v>125.49</v>
      </c>
      <c r="P318" s="27">
        <v>1.99</v>
      </c>
    </row>
    <row r="319" spans="1:16" ht="21" customHeight="1">
      <c r="B319" s="27" t="s">
        <v>304</v>
      </c>
      <c r="C319" s="78" t="s">
        <v>305</v>
      </c>
      <c r="D319" s="27">
        <v>200</v>
      </c>
      <c r="E319" s="27">
        <v>2.2999999999999998</v>
      </c>
      <c r="F319" s="27">
        <v>3.06</v>
      </c>
      <c r="G319" s="27">
        <v>14.96</v>
      </c>
      <c r="H319" s="27">
        <v>96.58</v>
      </c>
      <c r="I319" s="27">
        <v>112.98</v>
      </c>
      <c r="J319" s="27">
        <v>0.08</v>
      </c>
      <c r="K319" s="27">
        <v>3.4</v>
      </c>
      <c r="L319" s="27">
        <v>0.62</v>
      </c>
      <c r="M319" s="27">
        <v>84.52</v>
      </c>
      <c r="N319" s="27">
        <v>26.6</v>
      </c>
      <c r="O319" s="27">
        <v>59.58</v>
      </c>
      <c r="P319" s="27">
        <v>1.1000000000000001</v>
      </c>
    </row>
    <row r="320" spans="1:16" ht="20.45" customHeight="1">
      <c r="B320" s="74"/>
      <c r="C320" s="75" t="s">
        <v>303</v>
      </c>
      <c r="D320" s="74"/>
      <c r="E320" s="29">
        <v>6.2149999999999999</v>
      </c>
      <c r="F320" s="29">
        <v>5.65</v>
      </c>
      <c r="G320" s="29">
        <v>20.465</v>
      </c>
      <c r="H320" s="29">
        <v>157.57</v>
      </c>
      <c r="I320" s="29">
        <v>111.77000000000001</v>
      </c>
      <c r="J320" s="29">
        <v>0.13</v>
      </c>
      <c r="K320" s="29">
        <v>2.1799999999999997</v>
      </c>
      <c r="L320" s="29">
        <v>0.74500000000000011</v>
      </c>
      <c r="M320" s="29">
        <v>58.91</v>
      </c>
      <c r="N320" s="29">
        <v>30.349999999999998</v>
      </c>
      <c r="O320" s="29">
        <v>92.534999999999997</v>
      </c>
      <c r="P320" s="29">
        <v>1.5449999999999999</v>
      </c>
    </row>
    <row r="321" spans="1:16" ht="20.100000000000001" customHeight="1">
      <c r="B321" s="29" t="s">
        <v>211</v>
      </c>
      <c r="C321" s="26" t="s">
        <v>212</v>
      </c>
      <c r="D321" s="25">
        <v>90</v>
      </c>
      <c r="E321" s="28">
        <v>6.2659999999999991</v>
      </c>
      <c r="F321" s="28">
        <v>12.228</v>
      </c>
      <c r="G321" s="28">
        <v>9.7679999999999989</v>
      </c>
      <c r="H321" s="28">
        <v>174.18799999999999</v>
      </c>
      <c r="I321" s="28">
        <v>8.1300000000000008</v>
      </c>
      <c r="J321" s="28">
        <v>0.18</v>
      </c>
      <c r="K321" s="28">
        <v>1.5659999999999998</v>
      </c>
      <c r="L321" s="28">
        <v>0.53400000000000003</v>
      </c>
      <c r="M321" s="28">
        <v>8.6219999999999999</v>
      </c>
      <c r="N321" s="28">
        <v>6.8040000000000003</v>
      </c>
      <c r="O321" s="28">
        <v>85.15</v>
      </c>
      <c r="P321" s="28">
        <v>0.93599999999999994</v>
      </c>
    </row>
    <row r="322" spans="1:16" ht="20.100000000000001" customHeight="1">
      <c r="B322" s="28" t="s">
        <v>244</v>
      </c>
      <c r="C322" s="78" t="s">
        <v>245</v>
      </c>
      <c r="D322" s="27">
        <v>100</v>
      </c>
      <c r="E322" s="28">
        <v>15.61</v>
      </c>
      <c r="F322" s="28">
        <v>14.8</v>
      </c>
      <c r="G322" s="28">
        <v>0.43</v>
      </c>
      <c r="H322" s="28">
        <v>197.36</v>
      </c>
      <c r="I322" s="28">
        <v>40.58</v>
      </c>
      <c r="J322" s="28">
        <v>0.04</v>
      </c>
      <c r="K322" s="28">
        <v>0.99</v>
      </c>
      <c r="L322" s="28">
        <v>0.28999999999999998</v>
      </c>
      <c r="M322" s="28">
        <v>14.95</v>
      </c>
      <c r="N322" s="28">
        <v>14.36</v>
      </c>
      <c r="O322" s="28">
        <v>142.06</v>
      </c>
      <c r="P322" s="28">
        <v>1.26</v>
      </c>
    </row>
    <row r="323" spans="1:16" ht="20.100000000000001" customHeight="1">
      <c r="B323" s="29"/>
      <c r="C323" s="75" t="s">
        <v>303</v>
      </c>
      <c r="D323" s="74"/>
      <c r="E323" s="29">
        <v>10.937999999999999</v>
      </c>
      <c r="F323" s="29">
        <v>13.513999999999999</v>
      </c>
      <c r="G323" s="29">
        <v>5.0989999999999993</v>
      </c>
      <c r="H323" s="29">
        <v>185.774</v>
      </c>
      <c r="I323" s="29">
        <v>24.355</v>
      </c>
      <c r="J323" s="29">
        <v>0.11</v>
      </c>
      <c r="K323" s="29">
        <v>1.278</v>
      </c>
      <c r="L323" s="29">
        <v>0.41200000000000003</v>
      </c>
      <c r="M323" s="29">
        <v>11.786</v>
      </c>
      <c r="N323" s="29">
        <v>10.582000000000001</v>
      </c>
      <c r="O323" s="29">
        <v>113.605</v>
      </c>
      <c r="P323" s="29">
        <v>1.0979999999999999</v>
      </c>
    </row>
    <row r="324" spans="1:16" ht="28.9" customHeight="1">
      <c r="B324" s="29" t="s">
        <v>161</v>
      </c>
      <c r="C324" s="26" t="s">
        <v>162</v>
      </c>
      <c r="D324" s="25">
        <v>150</v>
      </c>
      <c r="E324" s="28">
        <v>7.4700000000000006</v>
      </c>
      <c r="F324" s="28">
        <v>4.6950000000000003</v>
      </c>
      <c r="G324" s="28">
        <v>32.82</v>
      </c>
      <c r="H324" s="28">
        <v>203.41500000000002</v>
      </c>
      <c r="I324" s="28">
        <v>12.899999999999999</v>
      </c>
      <c r="J324" s="28">
        <v>0.19500000000000001</v>
      </c>
      <c r="K324" s="28">
        <v>0</v>
      </c>
      <c r="L324" s="28">
        <v>0.55499999999999994</v>
      </c>
      <c r="M324" s="28">
        <v>12.044999999999998</v>
      </c>
      <c r="N324" s="28">
        <v>109.62</v>
      </c>
      <c r="O324" s="28">
        <v>164.47500000000002</v>
      </c>
      <c r="P324" s="28">
        <v>3.6750000000000003</v>
      </c>
    </row>
    <row r="325" spans="1:16" ht="18.600000000000001" customHeight="1">
      <c r="B325" s="28" t="s">
        <v>338</v>
      </c>
      <c r="C325" s="78" t="s">
        <v>339</v>
      </c>
      <c r="D325" s="27">
        <v>150</v>
      </c>
      <c r="E325" s="28">
        <v>3.165</v>
      </c>
      <c r="F325" s="28">
        <v>6.6000000000000005</v>
      </c>
      <c r="G325" s="28">
        <v>24.06</v>
      </c>
      <c r="H325" s="28">
        <v>168.3</v>
      </c>
      <c r="I325" s="28">
        <v>28.545000000000002</v>
      </c>
      <c r="J325" s="28">
        <v>0.13500000000000001</v>
      </c>
      <c r="K325" s="28">
        <v>2.7</v>
      </c>
      <c r="L325" s="28">
        <v>0.86999999999999988</v>
      </c>
      <c r="M325" s="28">
        <v>23.85</v>
      </c>
      <c r="N325" s="28">
        <v>35.505000000000003</v>
      </c>
      <c r="O325" s="28">
        <v>84.974999999999994</v>
      </c>
      <c r="P325" s="28">
        <v>1.335</v>
      </c>
    </row>
    <row r="326" spans="1:16" ht="15.6" customHeight="1">
      <c r="B326" s="29"/>
      <c r="C326" s="75" t="s">
        <v>303</v>
      </c>
      <c r="D326" s="74"/>
      <c r="E326" s="29">
        <v>5.3175000000000008</v>
      </c>
      <c r="F326" s="29">
        <v>5.6475000000000009</v>
      </c>
      <c r="G326" s="29">
        <v>28.439999999999998</v>
      </c>
      <c r="H326" s="29">
        <v>185.85750000000002</v>
      </c>
      <c r="I326" s="29">
        <v>20.7225</v>
      </c>
      <c r="J326" s="29">
        <v>0.16500000000000001</v>
      </c>
      <c r="K326" s="29">
        <v>1.35</v>
      </c>
      <c r="L326" s="29">
        <v>0.71249999999999991</v>
      </c>
      <c r="M326" s="29">
        <v>17.947499999999998</v>
      </c>
      <c r="N326" s="29">
        <v>72.5625</v>
      </c>
      <c r="O326" s="29">
        <v>124.72500000000001</v>
      </c>
      <c r="P326" s="29">
        <v>2.5049999999999999</v>
      </c>
    </row>
    <row r="327" spans="1:16" ht="20.100000000000001" customHeight="1">
      <c r="B327" s="29" t="s">
        <v>163</v>
      </c>
      <c r="C327" s="26" t="s">
        <v>164</v>
      </c>
      <c r="D327" s="25">
        <v>200</v>
      </c>
      <c r="E327" s="27">
        <v>0.18</v>
      </c>
      <c r="F327" s="27">
        <v>0.08</v>
      </c>
      <c r="G327" s="27">
        <v>16.3</v>
      </c>
      <c r="H327" s="27">
        <v>66.64</v>
      </c>
      <c r="I327" s="27">
        <v>2.04</v>
      </c>
      <c r="J327" s="27">
        <v>0</v>
      </c>
      <c r="K327" s="27">
        <v>16</v>
      </c>
      <c r="L327" s="27">
        <v>0</v>
      </c>
      <c r="M327" s="27">
        <v>6.78</v>
      </c>
      <c r="N327" s="27">
        <v>5.4</v>
      </c>
      <c r="O327" s="27">
        <v>5.74</v>
      </c>
      <c r="P327" s="27">
        <v>0.28000000000000003</v>
      </c>
    </row>
    <row r="328" spans="1:16" ht="15" customHeight="1">
      <c r="B328" s="25" t="s">
        <v>216</v>
      </c>
      <c r="C328" s="26" t="s">
        <v>217</v>
      </c>
      <c r="D328" s="25">
        <v>20</v>
      </c>
      <c r="E328" s="27">
        <v>1.52</v>
      </c>
      <c r="F328" s="27">
        <v>0.16000000000000003</v>
      </c>
      <c r="G328" s="27">
        <v>9.8400000000000016</v>
      </c>
      <c r="H328" s="27">
        <v>46.88</v>
      </c>
      <c r="I328" s="27">
        <v>0</v>
      </c>
      <c r="J328" s="27">
        <v>2.2000000000000002E-2</v>
      </c>
      <c r="K328" s="27">
        <v>0</v>
      </c>
      <c r="L328" s="27">
        <v>0.24</v>
      </c>
      <c r="M328" s="27">
        <v>4</v>
      </c>
      <c r="N328" s="27">
        <v>2.8000000000000003</v>
      </c>
      <c r="O328" s="27">
        <v>13</v>
      </c>
      <c r="P328" s="27">
        <v>0.22000000000000003</v>
      </c>
    </row>
    <row r="329" spans="1:16" ht="13.9" customHeight="1">
      <c r="A329" s="20">
        <v>9</v>
      </c>
      <c r="B329" s="25" t="s">
        <v>218</v>
      </c>
      <c r="C329" s="26" t="s">
        <v>219</v>
      </c>
      <c r="D329" s="25">
        <v>20</v>
      </c>
      <c r="E329" s="27">
        <v>1.1199999999999999</v>
      </c>
      <c r="F329" s="27">
        <v>0.22000000000000003</v>
      </c>
      <c r="G329" s="27">
        <v>11.88</v>
      </c>
      <c r="H329" s="27">
        <v>53.98</v>
      </c>
      <c r="I329" s="27">
        <v>0</v>
      </c>
      <c r="J329" s="27">
        <v>8.0000000000000016E-2</v>
      </c>
      <c r="K329" s="27">
        <v>0</v>
      </c>
      <c r="L329" s="27">
        <v>0.18000000000000002</v>
      </c>
      <c r="M329" s="27">
        <v>4.6000000000000005</v>
      </c>
      <c r="N329" s="27">
        <v>5</v>
      </c>
      <c r="O329" s="27">
        <v>21.200000000000003</v>
      </c>
      <c r="P329" s="27">
        <v>0.62000000000000011</v>
      </c>
    </row>
    <row r="330" spans="1:16" ht="20.100000000000001" customHeight="1">
      <c r="A330" s="20">
        <v>9</v>
      </c>
      <c r="B330" s="25"/>
      <c r="C330" s="26" t="s">
        <v>18</v>
      </c>
      <c r="D330" s="25" t="s">
        <v>340</v>
      </c>
      <c r="E330" s="29">
        <v>26.205499999999997</v>
      </c>
      <c r="F330" s="29">
        <v>28.259500000000003</v>
      </c>
      <c r="G330" s="29">
        <v>97.214000000000013</v>
      </c>
      <c r="H330" s="29">
        <v>748.01949999999988</v>
      </c>
      <c r="I330" s="29">
        <v>255.6285</v>
      </c>
      <c r="J330" s="29">
        <v>0.52800000000000002</v>
      </c>
      <c r="K330" s="29">
        <v>26.97</v>
      </c>
      <c r="L330" s="29">
        <v>2.6825000000000001</v>
      </c>
      <c r="M330" s="29">
        <v>123.41249999999999</v>
      </c>
      <c r="N330" s="29">
        <v>137.32050000000001</v>
      </c>
      <c r="O330" s="29">
        <v>391.91000000000008</v>
      </c>
      <c r="P330" s="29">
        <v>6.6639999999999997</v>
      </c>
    </row>
    <row r="331" spans="1:16" ht="15" customHeight="1">
      <c r="A331" s="20">
        <v>9</v>
      </c>
      <c r="B331" s="105" t="s">
        <v>20</v>
      </c>
      <c r="C331" s="105"/>
      <c r="D331" s="105"/>
      <c r="E331" s="105"/>
      <c r="F331" s="105"/>
      <c r="G331" s="105"/>
      <c r="H331" s="105"/>
      <c r="I331" s="105"/>
      <c r="J331" s="105"/>
      <c r="K331" s="105"/>
      <c r="L331" s="105"/>
      <c r="M331" s="105"/>
      <c r="N331" s="105"/>
      <c r="O331" s="105"/>
      <c r="P331" s="105"/>
    </row>
    <row r="332" spans="1:16" ht="15" customHeight="1">
      <c r="B332" s="29" t="s">
        <v>366</v>
      </c>
      <c r="C332" s="26" t="s">
        <v>266</v>
      </c>
      <c r="D332" s="25">
        <v>130</v>
      </c>
      <c r="E332" s="28">
        <v>0.54600000000000004</v>
      </c>
      <c r="F332" s="28">
        <v>0.54600000000000004</v>
      </c>
      <c r="G332" s="28">
        <v>18.746000000000002</v>
      </c>
      <c r="H332" s="28">
        <v>82.082000000000008</v>
      </c>
      <c r="I332" s="28">
        <v>4.1340000000000003</v>
      </c>
      <c r="J332" s="28">
        <v>2.6000000000000002E-2</v>
      </c>
      <c r="K332" s="28">
        <v>5.5120000000000005</v>
      </c>
      <c r="L332" s="28">
        <v>0.27300000000000002</v>
      </c>
      <c r="M332" s="28">
        <v>19.591000000000001</v>
      </c>
      <c r="N332" s="28">
        <v>10.790000000000001</v>
      </c>
      <c r="O332" s="28">
        <v>13.182</v>
      </c>
      <c r="P332" s="28">
        <v>2.6520000000000001</v>
      </c>
    </row>
    <row r="333" spans="1:16" ht="15" customHeight="1">
      <c r="A333" s="20">
        <v>9</v>
      </c>
      <c r="B333" s="25"/>
      <c r="C333" s="26" t="s">
        <v>258</v>
      </c>
      <c r="D333" s="25">
        <v>50</v>
      </c>
      <c r="E333" s="28">
        <v>4.3499999999999996</v>
      </c>
      <c r="F333" s="28">
        <v>3.65</v>
      </c>
      <c r="G333" s="28">
        <v>24.5</v>
      </c>
      <c r="H333" s="28">
        <v>148.25</v>
      </c>
      <c r="I333" s="28">
        <v>9</v>
      </c>
      <c r="J333" s="28">
        <v>5.5E-2</v>
      </c>
      <c r="K333" s="28">
        <v>0</v>
      </c>
      <c r="L333" s="28">
        <v>2</v>
      </c>
      <c r="M333" s="28">
        <v>40.5</v>
      </c>
      <c r="N333" s="28">
        <v>6.5</v>
      </c>
      <c r="O333" s="28">
        <v>44.5</v>
      </c>
      <c r="P333" s="28">
        <v>0.65</v>
      </c>
    </row>
    <row r="334" spans="1:16" ht="20.100000000000001" customHeight="1">
      <c r="A334" s="20">
        <v>9</v>
      </c>
      <c r="B334" s="29" t="s">
        <v>228</v>
      </c>
      <c r="C334" s="26" t="s">
        <v>229</v>
      </c>
      <c r="D334" s="25">
        <v>200</v>
      </c>
      <c r="E334" s="27">
        <v>1.54</v>
      </c>
      <c r="F334" s="27">
        <v>1.1399999999999999</v>
      </c>
      <c r="G334" s="27">
        <v>2.2599999999999998</v>
      </c>
      <c r="H334" s="27">
        <v>25.5</v>
      </c>
      <c r="I334" s="27">
        <v>6.64</v>
      </c>
      <c r="J334" s="27">
        <v>0.02</v>
      </c>
      <c r="K334" s="27">
        <v>0.3</v>
      </c>
      <c r="L334" s="27">
        <v>0</v>
      </c>
      <c r="M334" s="27">
        <v>57.16</v>
      </c>
      <c r="N334" s="27">
        <v>9.92</v>
      </c>
      <c r="O334" s="27">
        <v>46.32</v>
      </c>
      <c r="P334" s="27">
        <v>0.76</v>
      </c>
    </row>
    <row r="335" spans="1:16" ht="16.149999999999999" customHeight="1">
      <c r="A335" s="20">
        <v>9</v>
      </c>
      <c r="B335" s="25"/>
      <c r="C335" s="26" t="s">
        <v>18</v>
      </c>
      <c r="D335" s="25">
        <v>380</v>
      </c>
      <c r="E335" s="29">
        <v>6.4359999999999999</v>
      </c>
      <c r="F335" s="29">
        <v>5.3360000000000003</v>
      </c>
      <c r="G335" s="29">
        <v>45.506</v>
      </c>
      <c r="H335" s="29">
        <v>255.83199999999999</v>
      </c>
      <c r="I335" s="29">
        <v>19.774000000000001</v>
      </c>
      <c r="J335" s="29">
        <v>0.10100000000000001</v>
      </c>
      <c r="K335" s="29">
        <v>5.8120000000000003</v>
      </c>
      <c r="L335" s="29">
        <v>2.2730000000000001</v>
      </c>
      <c r="M335" s="29">
        <v>117.251</v>
      </c>
      <c r="N335" s="29">
        <v>27.21</v>
      </c>
      <c r="O335" s="29">
        <v>104.002</v>
      </c>
      <c r="P335" s="29">
        <v>4.0620000000000003</v>
      </c>
    </row>
    <row r="336" spans="1:16" ht="20.100000000000001" customHeight="1">
      <c r="A336" s="20">
        <v>9</v>
      </c>
      <c r="B336" s="25"/>
      <c r="C336" s="26" t="s">
        <v>29</v>
      </c>
      <c r="D336" s="25" t="s">
        <v>341</v>
      </c>
      <c r="E336" s="29">
        <v>54.30149999999999</v>
      </c>
      <c r="F336" s="29">
        <v>55.855499999999999</v>
      </c>
      <c r="G336" s="29">
        <v>206.85000000000002</v>
      </c>
      <c r="H336" s="29">
        <v>1547.3514999999998</v>
      </c>
      <c r="I336" s="29">
        <v>390.52250000000004</v>
      </c>
      <c r="J336" s="29">
        <v>1.0649999999999999</v>
      </c>
      <c r="K336" s="29">
        <v>38.611999999999995</v>
      </c>
      <c r="L336" s="29">
        <v>6.3255000000000008</v>
      </c>
      <c r="M336" s="29">
        <v>494.04349999999999</v>
      </c>
      <c r="N336" s="29">
        <v>215.66050000000001</v>
      </c>
      <c r="O336" s="29">
        <v>851.83200000000011</v>
      </c>
      <c r="P336" s="29">
        <v>14.175999999999998</v>
      </c>
    </row>
    <row r="337" spans="1:16" ht="15.6" customHeight="1">
      <c r="B337" s="31"/>
      <c r="C337" s="32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</row>
    <row r="338" spans="1:16" s="24" customFormat="1" ht="20.100000000000001" customHeight="1">
      <c r="B338" s="23" t="s">
        <v>110</v>
      </c>
      <c r="C338" s="2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</row>
    <row r="339" spans="1:16" s="24" customFormat="1" ht="20.100000000000001" customHeight="1">
      <c r="B339" s="23" t="s">
        <v>106</v>
      </c>
      <c r="C339" s="2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</row>
    <row r="340" spans="1:16" s="24" customFormat="1" ht="20.100000000000001" customHeight="1">
      <c r="B340" s="23" t="s">
        <v>100</v>
      </c>
      <c r="C340" s="2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</row>
    <row r="341" spans="1:16" ht="12.6" customHeight="1">
      <c r="B341" s="31"/>
      <c r="C341" s="32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</row>
    <row r="342" spans="1:16" ht="29.45" customHeight="1">
      <c r="B342" s="105" t="s">
        <v>0</v>
      </c>
      <c r="C342" s="106" t="s">
        <v>1</v>
      </c>
      <c r="D342" s="105" t="s">
        <v>2</v>
      </c>
      <c r="E342" s="105" t="s">
        <v>3</v>
      </c>
      <c r="F342" s="105"/>
      <c r="G342" s="105"/>
      <c r="H342" s="105" t="s">
        <v>4</v>
      </c>
      <c r="I342" s="105" t="s">
        <v>5</v>
      </c>
      <c r="J342" s="105"/>
      <c r="K342" s="105"/>
      <c r="L342" s="105"/>
      <c r="M342" s="105" t="s">
        <v>6</v>
      </c>
      <c r="N342" s="105"/>
      <c r="O342" s="105"/>
      <c r="P342" s="105"/>
    </row>
    <row r="343" spans="1:16" ht="35.450000000000003" customHeight="1">
      <c r="B343" s="105"/>
      <c r="C343" s="106"/>
      <c r="D343" s="105"/>
      <c r="E343" s="25" t="s">
        <v>7</v>
      </c>
      <c r="F343" s="25" t="s">
        <v>8</v>
      </c>
      <c r="G343" s="25" t="s">
        <v>9</v>
      </c>
      <c r="H343" s="105"/>
      <c r="I343" s="25" t="s">
        <v>11</v>
      </c>
      <c r="J343" s="25" t="s">
        <v>111</v>
      </c>
      <c r="K343" s="25" t="s">
        <v>10</v>
      </c>
      <c r="L343" s="25" t="s">
        <v>12</v>
      </c>
      <c r="M343" s="25" t="s">
        <v>13</v>
      </c>
      <c r="N343" s="25" t="s">
        <v>15</v>
      </c>
      <c r="O343" s="25" t="s">
        <v>112</v>
      </c>
      <c r="P343" s="25" t="s">
        <v>16</v>
      </c>
    </row>
    <row r="344" spans="1:16" ht="15.6" customHeight="1">
      <c r="A344" s="20">
        <v>10</v>
      </c>
      <c r="B344" s="105" t="s">
        <v>17</v>
      </c>
      <c r="C344" s="105"/>
      <c r="D344" s="105"/>
      <c r="E344" s="105"/>
      <c r="F344" s="105"/>
      <c r="G344" s="105"/>
      <c r="H344" s="108"/>
      <c r="I344" s="108"/>
      <c r="J344" s="108"/>
      <c r="K344" s="108"/>
      <c r="L344" s="108"/>
      <c r="M344" s="108"/>
      <c r="N344" s="108"/>
      <c r="O344" s="108"/>
      <c r="P344" s="108"/>
    </row>
    <row r="345" spans="1:16" ht="19.899999999999999" customHeight="1">
      <c r="B345" s="55" t="s">
        <v>213</v>
      </c>
      <c r="C345" s="26" t="s">
        <v>262</v>
      </c>
      <c r="D345" s="25">
        <v>150</v>
      </c>
      <c r="E345" s="49">
        <v>5.5649999999999995</v>
      </c>
      <c r="F345" s="49">
        <v>5.82</v>
      </c>
      <c r="G345" s="49">
        <v>31.650000000000002</v>
      </c>
      <c r="H345" s="49">
        <v>201.18</v>
      </c>
      <c r="I345" s="49">
        <v>24.089999999999996</v>
      </c>
      <c r="J345" s="49">
        <v>0.12</v>
      </c>
      <c r="K345" s="49">
        <v>0.36</v>
      </c>
      <c r="L345" s="49">
        <v>0.18</v>
      </c>
      <c r="M345" s="49">
        <v>87.9</v>
      </c>
      <c r="N345" s="49">
        <v>34.200000000000003</v>
      </c>
      <c r="O345" s="49">
        <v>129.14999999999998</v>
      </c>
      <c r="P345" s="49">
        <v>1.02</v>
      </c>
    </row>
    <row r="346" spans="1:16" ht="17.45" customHeight="1">
      <c r="B346" s="55" t="s">
        <v>224</v>
      </c>
      <c r="C346" s="26" t="s">
        <v>225</v>
      </c>
      <c r="D346" s="25">
        <v>30</v>
      </c>
      <c r="E346" s="41">
        <v>2.25</v>
      </c>
      <c r="F346" s="41">
        <v>0.87</v>
      </c>
      <c r="G346" s="41">
        <v>15.419999999999998</v>
      </c>
      <c r="H346" s="41">
        <v>78.509999999999991</v>
      </c>
      <c r="I346" s="41">
        <v>0</v>
      </c>
      <c r="J346" s="41">
        <v>8.9999999999999993E-3</v>
      </c>
      <c r="K346" s="41">
        <v>0</v>
      </c>
      <c r="L346" s="41">
        <v>0.51</v>
      </c>
      <c r="M346" s="41">
        <v>5.7</v>
      </c>
      <c r="N346" s="41">
        <v>3.9</v>
      </c>
      <c r="O346" s="41">
        <v>19.5</v>
      </c>
      <c r="P346" s="41">
        <v>0.36</v>
      </c>
    </row>
    <row r="347" spans="1:16" ht="17.45" customHeight="1">
      <c r="B347" s="55" t="s">
        <v>240</v>
      </c>
      <c r="C347" s="26" t="s">
        <v>241</v>
      </c>
      <c r="D347" s="25">
        <v>20</v>
      </c>
      <c r="E347" s="41">
        <v>4.3600000000000003</v>
      </c>
      <c r="F347" s="41">
        <v>5.2</v>
      </c>
      <c r="G347" s="41">
        <v>0</v>
      </c>
      <c r="H347" s="41">
        <v>64.239999999999995</v>
      </c>
      <c r="I347" s="41">
        <v>31.200000000000003</v>
      </c>
      <c r="J347" s="41">
        <v>6.0000000000000001E-3</v>
      </c>
      <c r="K347" s="41">
        <v>5.6000000000000008E-2</v>
      </c>
      <c r="L347" s="41">
        <v>0.1</v>
      </c>
      <c r="M347" s="41">
        <v>154.88</v>
      </c>
      <c r="N347" s="41">
        <v>6.09</v>
      </c>
      <c r="O347" s="41">
        <v>87</v>
      </c>
      <c r="P347" s="41">
        <v>0.17400000000000002</v>
      </c>
    </row>
    <row r="348" spans="1:16" ht="18" customHeight="1">
      <c r="B348" s="55"/>
      <c r="C348" s="26" t="s">
        <v>259</v>
      </c>
      <c r="D348" s="25">
        <v>200</v>
      </c>
      <c r="E348" s="41">
        <v>0.8</v>
      </c>
      <c r="F348" s="41">
        <v>0.8</v>
      </c>
      <c r="G348" s="41">
        <v>17.8</v>
      </c>
      <c r="H348" s="41">
        <v>81.599999999999994</v>
      </c>
      <c r="I348" s="41">
        <v>6</v>
      </c>
      <c r="J348" s="41">
        <v>0.04</v>
      </c>
      <c r="K348" s="41">
        <v>8</v>
      </c>
      <c r="L348" s="41">
        <v>0.4</v>
      </c>
      <c r="M348" s="41">
        <v>28.16</v>
      </c>
      <c r="N348" s="41">
        <v>15.66</v>
      </c>
      <c r="O348" s="41">
        <v>19.14</v>
      </c>
      <c r="P348" s="41">
        <v>3.82</v>
      </c>
    </row>
    <row r="349" spans="1:16" ht="33.6" customHeight="1">
      <c r="B349" s="56" t="s">
        <v>175</v>
      </c>
      <c r="C349" s="26" t="s">
        <v>176</v>
      </c>
      <c r="D349" s="25">
        <v>200</v>
      </c>
      <c r="E349" s="41">
        <v>3.94</v>
      </c>
      <c r="F349" s="41">
        <v>3.06</v>
      </c>
      <c r="G349" s="41">
        <v>16.34</v>
      </c>
      <c r="H349" s="41">
        <v>108.66</v>
      </c>
      <c r="I349" s="41">
        <v>16.28</v>
      </c>
      <c r="J349" s="41">
        <v>0.02</v>
      </c>
      <c r="K349" s="41">
        <v>0.64</v>
      </c>
      <c r="L349" s="41">
        <v>0</v>
      </c>
      <c r="M349" s="41">
        <v>130.56</v>
      </c>
      <c r="N349" s="41">
        <v>24.96</v>
      </c>
      <c r="O349" s="41">
        <v>111.7</v>
      </c>
      <c r="P349" s="41">
        <v>0.66</v>
      </c>
    </row>
    <row r="350" spans="1:16" ht="16.149999999999999" customHeight="1">
      <c r="A350" s="20">
        <v>10</v>
      </c>
      <c r="B350" s="25"/>
      <c r="C350" s="26" t="s">
        <v>18</v>
      </c>
      <c r="D350" s="25">
        <v>600</v>
      </c>
      <c r="E350" s="29">
        <v>16.914999999999999</v>
      </c>
      <c r="F350" s="43">
        <v>15.75</v>
      </c>
      <c r="G350" s="29">
        <v>81.210000000000008</v>
      </c>
      <c r="H350" s="29">
        <v>534.19000000000005</v>
      </c>
      <c r="I350" s="29">
        <v>77.569999999999993</v>
      </c>
      <c r="J350" s="29">
        <v>0.19500000000000001</v>
      </c>
      <c r="K350" s="29">
        <v>9.0559999999999992</v>
      </c>
      <c r="L350" s="29">
        <v>1.19</v>
      </c>
      <c r="M350" s="29">
        <v>407.20000000000005</v>
      </c>
      <c r="N350" s="29">
        <v>84.81</v>
      </c>
      <c r="O350" s="29">
        <v>366.49</v>
      </c>
      <c r="P350" s="29">
        <v>6.0340000000000007</v>
      </c>
    </row>
    <row r="351" spans="1:16" ht="15" customHeight="1">
      <c r="A351" s="20">
        <v>10</v>
      </c>
      <c r="B351" s="105" t="s">
        <v>19</v>
      </c>
      <c r="C351" s="105"/>
      <c r="D351" s="105"/>
      <c r="E351" s="105"/>
      <c r="F351" s="105"/>
      <c r="G351" s="105"/>
      <c r="H351" s="105"/>
      <c r="I351" s="105"/>
      <c r="J351" s="105"/>
      <c r="K351" s="105"/>
      <c r="L351" s="105"/>
      <c r="M351" s="105"/>
      <c r="N351" s="105"/>
      <c r="O351" s="105"/>
      <c r="P351" s="105"/>
    </row>
    <row r="352" spans="1:16" ht="22.9" customHeight="1">
      <c r="A352" s="20">
        <v>10</v>
      </c>
      <c r="B352" s="25" t="s">
        <v>132</v>
      </c>
      <c r="C352" s="26" t="s">
        <v>134</v>
      </c>
      <c r="D352" s="25">
        <v>60</v>
      </c>
      <c r="E352" s="27">
        <v>0.42</v>
      </c>
      <c r="F352" s="27">
        <v>0.06</v>
      </c>
      <c r="G352" s="27">
        <v>1.1399999999999999</v>
      </c>
      <c r="H352" s="27">
        <v>6.78</v>
      </c>
      <c r="I352" s="27">
        <v>0</v>
      </c>
      <c r="J352" s="27">
        <v>0.18</v>
      </c>
      <c r="K352" s="27">
        <v>4.2</v>
      </c>
      <c r="L352" s="27">
        <v>0.06</v>
      </c>
      <c r="M352" s="27">
        <v>10.199999999999999</v>
      </c>
      <c r="N352" s="27">
        <v>8.4</v>
      </c>
      <c r="O352" s="27">
        <v>18</v>
      </c>
      <c r="P352" s="27">
        <v>0.3</v>
      </c>
    </row>
    <row r="353" spans="1:16" ht="18.600000000000001" customHeight="1">
      <c r="B353" s="25" t="s">
        <v>167</v>
      </c>
      <c r="C353" s="26" t="s">
        <v>252</v>
      </c>
      <c r="D353" s="25">
        <v>60</v>
      </c>
      <c r="E353" s="28">
        <v>0.55200000000000005</v>
      </c>
      <c r="F353" s="28">
        <v>2.7119999999999997</v>
      </c>
      <c r="G353" s="28">
        <v>1.512</v>
      </c>
      <c r="H353" s="28">
        <v>32.634</v>
      </c>
      <c r="I353" s="28">
        <v>0</v>
      </c>
      <c r="J353" s="28">
        <v>1.2E-2</v>
      </c>
      <c r="K353" s="28">
        <v>3.048</v>
      </c>
      <c r="L353" s="28">
        <v>0.34799999999999998</v>
      </c>
      <c r="M353" s="28">
        <v>14.868</v>
      </c>
      <c r="N353" s="28">
        <v>8.6280000000000001</v>
      </c>
      <c r="O353" s="28">
        <v>17.652000000000001</v>
      </c>
      <c r="P353" s="28">
        <v>0.38400000000000001</v>
      </c>
    </row>
    <row r="354" spans="1:16" ht="26.45" customHeight="1">
      <c r="B354" s="27" t="s">
        <v>153</v>
      </c>
      <c r="C354" s="78" t="s">
        <v>154</v>
      </c>
      <c r="D354" s="27">
        <v>60</v>
      </c>
      <c r="E354" s="28">
        <v>0.52800000000000002</v>
      </c>
      <c r="F354" s="28">
        <v>3.2579999999999996</v>
      </c>
      <c r="G354" s="28">
        <v>1.95</v>
      </c>
      <c r="H354" s="28">
        <v>39.222000000000001</v>
      </c>
      <c r="I354" s="28">
        <v>22.979999999999997</v>
      </c>
      <c r="J354" s="28">
        <v>2.4E-2</v>
      </c>
      <c r="K354" s="28">
        <v>4.6379999999999999</v>
      </c>
      <c r="L354" s="28">
        <v>0.56999999999999995</v>
      </c>
      <c r="M354" s="28">
        <v>9.0839999999999996</v>
      </c>
      <c r="N354" s="28">
        <v>8.8260000000000005</v>
      </c>
      <c r="O354" s="28">
        <v>16.506</v>
      </c>
      <c r="P354" s="28">
        <v>0.378</v>
      </c>
    </row>
    <row r="355" spans="1:16" ht="18.600000000000001" customHeight="1">
      <c r="B355" s="27" t="s">
        <v>155</v>
      </c>
      <c r="C355" s="78" t="s">
        <v>156</v>
      </c>
      <c r="D355" s="27">
        <v>60</v>
      </c>
      <c r="E355" s="28">
        <v>3.1019999999999999</v>
      </c>
      <c r="F355" s="28">
        <v>3.0779999999999998</v>
      </c>
      <c r="G355" s="28">
        <v>20.855999999999998</v>
      </c>
      <c r="H355" s="28">
        <v>123.53399999999999</v>
      </c>
      <c r="I355" s="28">
        <v>0.40200000000000002</v>
      </c>
      <c r="J355" s="28">
        <v>4.2000000000000003E-2</v>
      </c>
      <c r="K355" s="28">
        <v>1.5179999999999998</v>
      </c>
      <c r="L355" s="28">
        <v>0.73199999999999998</v>
      </c>
      <c r="M355" s="28">
        <v>14.741999999999999</v>
      </c>
      <c r="N355" s="28">
        <v>10.134</v>
      </c>
      <c r="O355" s="28">
        <v>35.909999999999997</v>
      </c>
      <c r="P355" s="28">
        <v>0.59399999999999997</v>
      </c>
    </row>
    <row r="356" spans="1:16" ht="18.600000000000001" customHeight="1">
      <c r="B356" s="74"/>
      <c r="C356" s="75" t="s">
        <v>303</v>
      </c>
      <c r="D356" s="74"/>
      <c r="E356" s="29">
        <v>0.47399999999999998</v>
      </c>
      <c r="F356" s="29">
        <v>1.6589999999999998</v>
      </c>
      <c r="G356" s="29">
        <v>1.5449999999999999</v>
      </c>
      <c r="H356" s="29">
        <v>23.001000000000001</v>
      </c>
      <c r="I356" s="29">
        <v>11.489999999999998</v>
      </c>
      <c r="J356" s="29">
        <v>0.10199999999999999</v>
      </c>
      <c r="K356" s="29">
        <v>4.4190000000000005</v>
      </c>
      <c r="L356" s="29">
        <v>0.31499999999999995</v>
      </c>
      <c r="M356" s="29">
        <v>9.6419999999999995</v>
      </c>
      <c r="N356" s="29">
        <v>8.6129999999999995</v>
      </c>
      <c r="O356" s="29">
        <v>17.253</v>
      </c>
      <c r="P356" s="29">
        <v>0.33899999999999997</v>
      </c>
    </row>
    <row r="357" spans="1:16" ht="16.149999999999999" customHeight="1">
      <c r="A357" s="20">
        <v>10</v>
      </c>
      <c r="B357" s="25" t="s">
        <v>157</v>
      </c>
      <c r="C357" s="26" t="s">
        <v>158</v>
      </c>
      <c r="D357" s="25" t="s">
        <v>123</v>
      </c>
      <c r="E357" s="27">
        <v>2.1</v>
      </c>
      <c r="F357" s="27">
        <v>5.5200000000000005</v>
      </c>
      <c r="G357" s="27">
        <v>10.23</v>
      </c>
      <c r="H357" s="27">
        <v>99</v>
      </c>
      <c r="I357" s="27">
        <v>116.5</v>
      </c>
      <c r="J357" s="27">
        <v>0.04</v>
      </c>
      <c r="K357" s="27">
        <v>4.0999999999999996</v>
      </c>
      <c r="L357" s="27">
        <v>0.57000000000000006</v>
      </c>
      <c r="M357" s="27">
        <v>31.03</v>
      </c>
      <c r="N357" s="27">
        <v>18.14</v>
      </c>
      <c r="O357" s="27">
        <v>49.62</v>
      </c>
      <c r="P357" s="27">
        <v>0.94000000000000006</v>
      </c>
    </row>
    <row r="358" spans="1:16" ht="16.149999999999999" customHeight="1">
      <c r="B358" s="27" t="s">
        <v>342</v>
      </c>
      <c r="C358" s="78" t="s">
        <v>343</v>
      </c>
      <c r="D358" s="27" t="s">
        <v>123</v>
      </c>
      <c r="E358" s="27">
        <v>5.5</v>
      </c>
      <c r="F358" s="27">
        <v>7.77</v>
      </c>
      <c r="G358" s="27">
        <v>7.8999999999999995</v>
      </c>
      <c r="H358" s="27">
        <v>123.53</v>
      </c>
      <c r="I358" s="27">
        <v>107.8</v>
      </c>
      <c r="J358" s="27">
        <v>0.05</v>
      </c>
      <c r="K358" s="27">
        <v>3.54</v>
      </c>
      <c r="L358" s="27">
        <v>0.51800000000000002</v>
      </c>
      <c r="M358" s="27">
        <v>18.059999999999999</v>
      </c>
      <c r="N358" s="27">
        <v>17.72</v>
      </c>
      <c r="O358" s="27">
        <v>68.22999999999999</v>
      </c>
      <c r="P358" s="27">
        <v>0.85</v>
      </c>
    </row>
    <row r="359" spans="1:16" ht="16.149999999999999" customHeight="1">
      <c r="B359" s="74"/>
      <c r="C359" s="75" t="s">
        <v>303</v>
      </c>
      <c r="D359" s="74"/>
      <c r="E359" s="29">
        <v>3.8</v>
      </c>
      <c r="F359" s="29">
        <v>6.6449999999999996</v>
      </c>
      <c r="G359" s="29">
        <v>9.0649999999999995</v>
      </c>
      <c r="H359" s="29">
        <v>111.265</v>
      </c>
      <c r="I359" s="29">
        <v>112.15</v>
      </c>
      <c r="J359" s="29">
        <v>4.4999999999999998E-2</v>
      </c>
      <c r="K359" s="29">
        <v>3.82</v>
      </c>
      <c r="L359" s="29">
        <v>0.54400000000000004</v>
      </c>
      <c r="M359" s="29">
        <v>24.545000000000002</v>
      </c>
      <c r="N359" s="29">
        <v>17.93</v>
      </c>
      <c r="O359" s="29">
        <v>58.924999999999997</v>
      </c>
      <c r="P359" s="29">
        <v>0.89500000000000002</v>
      </c>
    </row>
    <row r="360" spans="1:16" ht="16.899999999999999" customHeight="1">
      <c r="A360" s="20">
        <v>10</v>
      </c>
      <c r="B360" s="29" t="s">
        <v>208</v>
      </c>
      <c r="C360" s="26" t="s">
        <v>209</v>
      </c>
      <c r="D360" s="25">
        <v>90</v>
      </c>
      <c r="E360" s="28">
        <v>22.284000000000002</v>
      </c>
      <c r="F360" s="28">
        <v>9.9540000000000006</v>
      </c>
      <c r="G360" s="28">
        <v>7.6950000000000012</v>
      </c>
      <c r="H360" s="28">
        <v>209.50200000000001</v>
      </c>
      <c r="I360" s="28">
        <v>16.091999999999999</v>
      </c>
      <c r="J360" s="28">
        <v>0.14400000000000002</v>
      </c>
      <c r="K360" s="28">
        <v>0.64800000000000002</v>
      </c>
      <c r="L360" s="28">
        <v>1.3049999999999999</v>
      </c>
      <c r="M360" s="28">
        <v>27.422999999999998</v>
      </c>
      <c r="N360" s="28">
        <v>72.738</v>
      </c>
      <c r="O360" s="28">
        <v>163.881</v>
      </c>
      <c r="P360" s="28">
        <v>1.7729999999999999</v>
      </c>
    </row>
    <row r="361" spans="1:16" ht="16.899999999999999" customHeight="1">
      <c r="B361" s="28" t="s">
        <v>200</v>
      </c>
      <c r="C361" s="78" t="s">
        <v>201</v>
      </c>
      <c r="D361" s="27">
        <v>90</v>
      </c>
      <c r="E361" s="28">
        <v>12.465</v>
      </c>
      <c r="F361" s="28">
        <v>13.860000000000001</v>
      </c>
      <c r="G361" s="28">
        <v>12.807</v>
      </c>
      <c r="H361" s="28">
        <v>225.828</v>
      </c>
      <c r="I361" s="28">
        <v>14.616</v>
      </c>
      <c r="J361" s="28">
        <v>0.19800000000000001</v>
      </c>
      <c r="K361" s="28">
        <v>0.24300000000000002</v>
      </c>
      <c r="L361" s="28">
        <v>0.85499999999999998</v>
      </c>
      <c r="M361" s="28">
        <v>9.6750000000000007</v>
      </c>
      <c r="N361" s="28">
        <v>9.2789999999999999</v>
      </c>
      <c r="O361" s="28">
        <v>123.39</v>
      </c>
      <c r="P361" s="28">
        <v>1.35</v>
      </c>
    </row>
    <row r="362" spans="1:16" ht="16.899999999999999" customHeight="1">
      <c r="B362" s="29"/>
      <c r="C362" s="75" t="s">
        <v>303</v>
      </c>
      <c r="D362" s="74"/>
      <c r="E362" s="29">
        <v>17.374500000000001</v>
      </c>
      <c r="F362" s="29">
        <v>11.907</v>
      </c>
      <c r="G362" s="29">
        <v>10.251000000000001</v>
      </c>
      <c r="H362" s="29">
        <v>217.66500000000002</v>
      </c>
      <c r="I362" s="29">
        <v>15.353999999999999</v>
      </c>
      <c r="J362" s="29">
        <v>0.17100000000000001</v>
      </c>
      <c r="K362" s="29">
        <v>0.44550000000000001</v>
      </c>
      <c r="L362" s="29">
        <v>1.08</v>
      </c>
      <c r="M362" s="29">
        <v>18.548999999999999</v>
      </c>
      <c r="N362" s="29">
        <v>41.008499999999998</v>
      </c>
      <c r="O362" s="29">
        <v>143.63550000000001</v>
      </c>
      <c r="P362" s="29">
        <v>1.5615000000000001</v>
      </c>
    </row>
    <row r="363" spans="1:16" ht="16.899999999999999" customHeight="1">
      <c r="B363" s="29" t="s">
        <v>180</v>
      </c>
      <c r="C363" s="26" t="s">
        <v>181</v>
      </c>
      <c r="D363" s="25">
        <v>150</v>
      </c>
      <c r="E363" s="28">
        <v>2.9249999999999998</v>
      </c>
      <c r="F363" s="28">
        <v>4.32</v>
      </c>
      <c r="G363" s="28">
        <v>18.765000000000001</v>
      </c>
      <c r="H363" s="28">
        <v>125.64000000000001</v>
      </c>
      <c r="I363" s="28">
        <v>19.305</v>
      </c>
      <c r="J363" s="28">
        <v>0.10500000000000001</v>
      </c>
      <c r="K363" s="28">
        <v>0.12</v>
      </c>
      <c r="L363" s="28">
        <v>0.16500000000000001</v>
      </c>
      <c r="M363" s="28">
        <v>35.400000000000006</v>
      </c>
      <c r="N363" s="28">
        <v>26.684999999999999</v>
      </c>
      <c r="O363" s="28">
        <v>79.394999999999996</v>
      </c>
      <c r="P363" s="28">
        <v>0.96</v>
      </c>
    </row>
    <row r="364" spans="1:16" ht="26.45" customHeight="1">
      <c r="B364" s="28" t="s">
        <v>171</v>
      </c>
      <c r="C364" s="78" t="s">
        <v>297</v>
      </c>
      <c r="D364" s="27">
        <v>150</v>
      </c>
      <c r="E364" s="28">
        <v>5.2949999999999999</v>
      </c>
      <c r="F364" s="28">
        <v>3.915</v>
      </c>
      <c r="G364" s="28">
        <v>32.805</v>
      </c>
      <c r="H364" s="28">
        <v>187.63499999999999</v>
      </c>
      <c r="I364" s="28">
        <v>14.174999999999999</v>
      </c>
      <c r="J364" s="28">
        <v>0.06</v>
      </c>
      <c r="K364" s="28">
        <v>0</v>
      </c>
      <c r="L364" s="28">
        <v>0.82500000000000007</v>
      </c>
      <c r="M364" s="28">
        <v>9.629999999999999</v>
      </c>
      <c r="N364" s="28">
        <v>7.0950000000000006</v>
      </c>
      <c r="O364" s="28">
        <v>39.974999999999994</v>
      </c>
      <c r="P364" s="28">
        <v>0.72</v>
      </c>
    </row>
    <row r="365" spans="1:16" ht="16.899999999999999" customHeight="1">
      <c r="B365" s="29"/>
      <c r="C365" s="75" t="s">
        <v>303</v>
      </c>
      <c r="D365" s="74"/>
      <c r="E365" s="29">
        <v>4.1099999999999994</v>
      </c>
      <c r="F365" s="29">
        <v>4.1174999999999997</v>
      </c>
      <c r="G365" s="29">
        <v>25.785</v>
      </c>
      <c r="H365" s="29">
        <v>156.63749999999999</v>
      </c>
      <c r="I365" s="29">
        <v>16.739999999999998</v>
      </c>
      <c r="J365" s="29">
        <v>8.2500000000000004E-2</v>
      </c>
      <c r="K365" s="29">
        <v>0.06</v>
      </c>
      <c r="L365" s="29">
        <v>0.49500000000000005</v>
      </c>
      <c r="M365" s="29">
        <v>22.515000000000001</v>
      </c>
      <c r="N365" s="29">
        <v>16.89</v>
      </c>
      <c r="O365" s="29">
        <v>59.684999999999995</v>
      </c>
      <c r="P365" s="29">
        <v>0.84</v>
      </c>
    </row>
    <row r="366" spans="1:16" ht="15.6" customHeight="1">
      <c r="B366" s="29" t="s">
        <v>144</v>
      </c>
      <c r="C366" s="26" t="s">
        <v>145</v>
      </c>
      <c r="D366" s="25">
        <v>200</v>
      </c>
      <c r="E366" s="27">
        <v>0.38</v>
      </c>
      <c r="F366" s="27">
        <v>0</v>
      </c>
      <c r="G366" s="27">
        <v>25.72</v>
      </c>
      <c r="H366" s="27">
        <v>104.4</v>
      </c>
      <c r="I366" s="27">
        <v>12</v>
      </c>
      <c r="J366" s="27">
        <v>0</v>
      </c>
      <c r="K366" s="27">
        <v>0.02</v>
      </c>
      <c r="L366" s="27">
        <v>0</v>
      </c>
      <c r="M366" s="27">
        <v>40</v>
      </c>
      <c r="N366" s="27">
        <v>1.68</v>
      </c>
      <c r="O366" s="27">
        <v>3.44</v>
      </c>
      <c r="P366" s="27">
        <v>0.1</v>
      </c>
    </row>
    <row r="367" spans="1:16" ht="20.100000000000001" customHeight="1">
      <c r="A367" s="20">
        <v>10</v>
      </c>
      <c r="B367" s="25" t="s">
        <v>216</v>
      </c>
      <c r="C367" s="26" t="s">
        <v>217</v>
      </c>
      <c r="D367" s="25">
        <v>30</v>
      </c>
      <c r="E367" s="27">
        <v>2.2799999999999998</v>
      </c>
      <c r="F367" s="27">
        <v>0.24</v>
      </c>
      <c r="G367" s="27">
        <v>14.76</v>
      </c>
      <c r="H367" s="27">
        <v>70.319999999999993</v>
      </c>
      <c r="I367" s="27">
        <v>0</v>
      </c>
      <c r="J367" s="27">
        <v>3.3000000000000002E-2</v>
      </c>
      <c r="K367" s="27">
        <v>0</v>
      </c>
      <c r="L367" s="27">
        <v>0.36</v>
      </c>
      <c r="M367" s="27">
        <v>6</v>
      </c>
      <c r="N367" s="27">
        <v>4.2</v>
      </c>
      <c r="O367" s="27">
        <v>19.5</v>
      </c>
      <c r="P367" s="27">
        <v>0.33</v>
      </c>
    </row>
    <row r="368" spans="1:16" ht="15" customHeight="1">
      <c r="A368" s="20">
        <v>10</v>
      </c>
      <c r="B368" s="25" t="s">
        <v>218</v>
      </c>
      <c r="C368" s="26" t="s">
        <v>219</v>
      </c>
      <c r="D368" s="25">
        <v>40</v>
      </c>
      <c r="E368" s="27">
        <v>2.2399999999999998</v>
      </c>
      <c r="F368" s="27">
        <v>0.44000000000000006</v>
      </c>
      <c r="G368" s="27">
        <v>23.76</v>
      </c>
      <c r="H368" s="27">
        <v>107.96</v>
      </c>
      <c r="I368" s="27">
        <v>0</v>
      </c>
      <c r="J368" s="27">
        <v>0.16000000000000003</v>
      </c>
      <c r="K368" s="27">
        <v>0</v>
      </c>
      <c r="L368" s="27">
        <v>0.36000000000000004</v>
      </c>
      <c r="M368" s="27">
        <v>9.2000000000000011</v>
      </c>
      <c r="N368" s="27">
        <v>10</v>
      </c>
      <c r="O368" s="27">
        <v>42.400000000000006</v>
      </c>
      <c r="P368" s="27">
        <v>1.2400000000000002</v>
      </c>
    </row>
    <row r="369" spans="1:16" ht="15.6" customHeight="1">
      <c r="A369" s="20">
        <v>10</v>
      </c>
      <c r="B369" s="25"/>
      <c r="C369" s="26" t="s">
        <v>18</v>
      </c>
      <c r="D369" s="25" t="s">
        <v>318</v>
      </c>
      <c r="E369" s="29">
        <v>30.6585</v>
      </c>
      <c r="F369" s="29">
        <v>25.008499999999998</v>
      </c>
      <c r="G369" s="29">
        <v>110.88600000000001</v>
      </c>
      <c r="H369" s="29">
        <v>791.24850000000015</v>
      </c>
      <c r="I369" s="29">
        <v>167.73400000000001</v>
      </c>
      <c r="J369" s="29">
        <v>0.59350000000000003</v>
      </c>
      <c r="K369" s="29">
        <v>8.7645</v>
      </c>
      <c r="L369" s="29">
        <v>3.1539999999999999</v>
      </c>
      <c r="M369" s="29">
        <v>130.45099999999999</v>
      </c>
      <c r="N369" s="29">
        <v>100.32150000000001</v>
      </c>
      <c r="O369" s="29">
        <v>344.83849999999995</v>
      </c>
      <c r="P369" s="29">
        <v>5.3055000000000003</v>
      </c>
    </row>
    <row r="370" spans="1:16" ht="18" customHeight="1">
      <c r="A370" s="20">
        <v>10</v>
      </c>
      <c r="B370" s="105" t="s">
        <v>20</v>
      </c>
      <c r="C370" s="105"/>
      <c r="D370" s="105"/>
      <c r="E370" s="105"/>
      <c r="F370" s="105"/>
      <c r="G370" s="105"/>
      <c r="H370" s="105"/>
      <c r="I370" s="105"/>
      <c r="J370" s="105"/>
      <c r="K370" s="105"/>
      <c r="L370" s="105"/>
      <c r="M370" s="105"/>
      <c r="N370" s="105"/>
      <c r="O370" s="105"/>
      <c r="P370" s="105"/>
    </row>
    <row r="371" spans="1:16" ht="20.45" customHeight="1">
      <c r="A371" s="20">
        <v>10</v>
      </c>
      <c r="B371" s="25"/>
      <c r="C371" s="26"/>
      <c r="D371" s="25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</row>
    <row r="372" spans="1:16" ht="18" customHeight="1">
      <c r="B372" s="29" t="s">
        <v>367</v>
      </c>
      <c r="C372" s="26" t="s">
        <v>267</v>
      </c>
      <c r="D372" s="25">
        <v>100</v>
      </c>
      <c r="E372" s="27">
        <v>9.14</v>
      </c>
      <c r="F372" s="27">
        <v>10.74</v>
      </c>
      <c r="G372" s="27">
        <v>31.08</v>
      </c>
      <c r="H372" s="27">
        <v>257.54000000000002</v>
      </c>
      <c r="I372" s="27">
        <v>73.8</v>
      </c>
      <c r="J372" s="27">
        <v>0.03</v>
      </c>
      <c r="K372" s="27">
        <v>0.03</v>
      </c>
      <c r="L372" s="27">
        <v>1.29</v>
      </c>
      <c r="M372" s="27">
        <v>100.63</v>
      </c>
      <c r="N372" s="27">
        <v>12.93</v>
      </c>
      <c r="O372" s="27">
        <v>118.52</v>
      </c>
      <c r="P372" s="27">
        <v>1.26</v>
      </c>
    </row>
    <row r="373" spans="1:16" ht="16.899999999999999" customHeight="1">
      <c r="B373" s="29" t="s">
        <v>126</v>
      </c>
      <c r="C373" s="26" t="s">
        <v>127</v>
      </c>
      <c r="D373" s="25">
        <v>200</v>
      </c>
      <c r="E373" s="27">
        <v>0.14000000000000001</v>
      </c>
      <c r="F373" s="27">
        <v>0.06</v>
      </c>
      <c r="G373" s="27">
        <v>22.36</v>
      </c>
      <c r="H373" s="27">
        <v>90.54</v>
      </c>
      <c r="I373" s="27">
        <v>1.54</v>
      </c>
      <c r="J373" s="27">
        <v>0</v>
      </c>
      <c r="K373" s="27">
        <v>12</v>
      </c>
      <c r="L373" s="27">
        <v>0</v>
      </c>
      <c r="M373" s="27">
        <v>8.3800000000000008</v>
      </c>
      <c r="N373" s="27">
        <v>4.04</v>
      </c>
      <c r="O373" s="27">
        <v>10.32</v>
      </c>
      <c r="P373" s="27">
        <v>0.22</v>
      </c>
    </row>
    <row r="374" spans="1:16" ht="14.45" customHeight="1">
      <c r="A374" s="20">
        <v>10</v>
      </c>
      <c r="B374" s="25"/>
      <c r="C374" s="26" t="s">
        <v>18</v>
      </c>
      <c r="D374" s="25">
        <v>300</v>
      </c>
      <c r="E374" s="25">
        <v>9.2800000000000011</v>
      </c>
      <c r="F374" s="43">
        <v>10.8</v>
      </c>
      <c r="G374" s="25">
        <v>53.44</v>
      </c>
      <c r="H374" s="25">
        <v>348.08000000000004</v>
      </c>
      <c r="I374" s="25">
        <v>75.34</v>
      </c>
      <c r="J374" s="25">
        <v>0.03</v>
      </c>
      <c r="K374" s="25">
        <v>12.03</v>
      </c>
      <c r="L374" s="25">
        <v>1.29</v>
      </c>
      <c r="M374" s="25">
        <v>109.00999999999999</v>
      </c>
      <c r="N374" s="25">
        <v>16.97</v>
      </c>
      <c r="O374" s="25">
        <v>128.84</v>
      </c>
      <c r="P374" s="25">
        <v>1.48</v>
      </c>
    </row>
    <row r="375" spans="1:16" ht="16.899999999999999" customHeight="1">
      <c r="A375" s="20">
        <v>10</v>
      </c>
      <c r="B375" s="25"/>
      <c r="C375" s="26" t="s">
        <v>30</v>
      </c>
      <c r="D375" s="25" t="s">
        <v>344</v>
      </c>
      <c r="E375" s="29">
        <v>56.853500000000004</v>
      </c>
      <c r="F375" s="29">
        <v>51.558499999999995</v>
      </c>
      <c r="G375" s="29">
        <v>245.53600000000003</v>
      </c>
      <c r="H375" s="29">
        <v>1673.5185000000001</v>
      </c>
      <c r="I375" s="29">
        <v>320.64400000000001</v>
      </c>
      <c r="J375" s="29">
        <v>0.81850000000000001</v>
      </c>
      <c r="K375" s="29">
        <v>29.850499999999997</v>
      </c>
      <c r="L375" s="29">
        <v>5.6340000000000003</v>
      </c>
      <c r="M375" s="29">
        <v>646.66100000000006</v>
      </c>
      <c r="N375" s="29">
        <v>202.10150000000002</v>
      </c>
      <c r="O375" s="29">
        <v>840.16849999999999</v>
      </c>
      <c r="P375" s="29">
        <v>12.819500000000001</v>
      </c>
    </row>
  </sheetData>
  <mergeCells count="100">
    <mergeCell ref="B344:P344"/>
    <mergeCell ref="B351:P351"/>
    <mergeCell ref="B265:B266"/>
    <mergeCell ref="C265:C266"/>
    <mergeCell ref="D265:D266"/>
    <mergeCell ref="E265:G265"/>
    <mergeCell ref="H265:H266"/>
    <mergeCell ref="I265:L265"/>
    <mergeCell ref="M265:P265"/>
    <mergeCell ref="B303:B304"/>
    <mergeCell ref="C303:C304"/>
    <mergeCell ref="D303:D304"/>
    <mergeCell ref="E303:G303"/>
    <mergeCell ref="H303:H304"/>
    <mergeCell ref="I303:L303"/>
    <mergeCell ref="M303:P303"/>
    <mergeCell ref="B370:P370"/>
    <mergeCell ref="B305:P305"/>
    <mergeCell ref="B164:P164"/>
    <mergeCell ref="B182:P182"/>
    <mergeCell ref="B195:P195"/>
    <mergeCell ref="B201:P201"/>
    <mergeCell ref="B217:P217"/>
    <mergeCell ref="B228:P228"/>
    <mergeCell ref="B235:P235"/>
    <mergeCell ref="B254:P254"/>
    <mergeCell ref="B267:P267"/>
    <mergeCell ref="B275:P275"/>
    <mergeCell ref="B293:P293"/>
    <mergeCell ref="B193:B194"/>
    <mergeCell ref="C193:C194"/>
    <mergeCell ref="D193:D194"/>
    <mergeCell ref="B156:P156"/>
    <mergeCell ref="B80:P80"/>
    <mergeCell ref="B68:P68"/>
    <mergeCell ref="B52:P52"/>
    <mergeCell ref="B44:P44"/>
    <mergeCell ref="B87:P87"/>
    <mergeCell ref="B106:P106"/>
    <mergeCell ref="B119:P119"/>
    <mergeCell ref="B126:P126"/>
    <mergeCell ref="B144:P144"/>
    <mergeCell ref="B117:B118"/>
    <mergeCell ref="C117:C118"/>
    <mergeCell ref="D117:D118"/>
    <mergeCell ref="E117:G117"/>
    <mergeCell ref="H117:H118"/>
    <mergeCell ref="I117:L117"/>
    <mergeCell ref="M6:P6"/>
    <mergeCell ref="B8:P8"/>
    <mergeCell ref="B15:P15"/>
    <mergeCell ref="B32:P32"/>
    <mergeCell ref="B6:B7"/>
    <mergeCell ref="C6:C7"/>
    <mergeCell ref="D6:D7"/>
    <mergeCell ref="E6:G6"/>
    <mergeCell ref="H6:H7"/>
    <mergeCell ref="I6:L6"/>
    <mergeCell ref="I42:L42"/>
    <mergeCell ref="M42:P42"/>
    <mergeCell ref="B78:B79"/>
    <mergeCell ref="C78:C79"/>
    <mergeCell ref="D78:D79"/>
    <mergeCell ref="E78:G78"/>
    <mergeCell ref="H78:H79"/>
    <mergeCell ref="I78:L78"/>
    <mergeCell ref="M78:P78"/>
    <mergeCell ref="B42:B43"/>
    <mergeCell ref="C42:C43"/>
    <mergeCell ref="D42:D43"/>
    <mergeCell ref="E42:G42"/>
    <mergeCell ref="H42:H43"/>
    <mergeCell ref="M117:P117"/>
    <mergeCell ref="B154:B155"/>
    <mergeCell ref="C154:C155"/>
    <mergeCell ref="D154:D155"/>
    <mergeCell ref="E154:G154"/>
    <mergeCell ref="H154:H155"/>
    <mergeCell ref="I154:L154"/>
    <mergeCell ref="M154:P154"/>
    <mergeCell ref="E193:G193"/>
    <mergeCell ref="H193:H194"/>
    <mergeCell ref="I193:L193"/>
    <mergeCell ref="M193:P193"/>
    <mergeCell ref="B226:B227"/>
    <mergeCell ref="C226:C227"/>
    <mergeCell ref="D226:D227"/>
    <mergeCell ref="E226:G226"/>
    <mergeCell ref="H226:H227"/>
    <mergeCell ref="I226:L226"/>
    <mergeCell ref="M226:P226"/>
    <mergeCell ref="B313:P313"/>
    <mergeCell ref="B331:P331"/>
    <mergeCell ref="I342:L342"/>
    <mergeCell ref="M342:P342"/>
    <mergeCell ref="B342:B343"/>
    <mergeCell ref="C342:C343"/>
    <mergeCell ref="D342:D343"/>
    <mergeCell ref="E342:G342"/>
    <mergeCell ref="H342:H343"/>
  </mergeCells>
  <pageMargins left="0.51181102362204722" right="0.51181102362204722" top="0.74803149606299213" bottom="0.35433070866141736" header="0.31496062992125984" footer="0.31496062992125984"/>
  <pageSetup paperSize="9" scale="65" fitToHeight="0" orientation="landscape" r:id="rId1"/>
  <rowBreaks count="9" manualBreakCount="9">
    <brk id="36" max="16383" man="1"/>
    <brk id="72" max="16383" man="1"/>
    <brk id="111" max="16383" man="1"/>
    <brk id="148" max="16383" man="1"/>
    <brk id="187" max="16383" man="1"/>
    <brk id="221" max="16383" man="1"/>
    <brk id="259" max="16383" man="1"/>
    <brk id="297" max="16383" man="1"/>
    <brk id="3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T15"/>
  <sheetViews>
    <sheetView view="pageBreakPreview" zoomScale="60" workbookViewId="0">
      <selection activeCell="H9" sqref="H9"/>
    </sheetView>
  </sheetViews>
  <sheetFormatPr defaultColWidth="9.140625" defaultRowHeight="15"/>
  <cols>
    <col min="1" max="1" width="4.85546875" style="1" customWidth="1"/>
    <col min="2" max="2" width="16.28515625" style="1" customWidth="1"/>
    <col min="3" max="5" width="17" style="1" customWidth="1"/>
    <col min="6" max="6" width="21.5703125" style="1" customWidth="1"/>
    <col min="7" max="14" width="11.7109375" style="1" customWidth="1"/>
    <col min="15" max="15" width="9.140625" style="1"/>
    <col min="16" max="16" width="32.42578125" style="1" hidden="1" customWidth="1"/>
    <col min="17" max="20" width="9.28515625" style="1" hidden="1" customWidth="1"/>
    <col min="21" max="16384" width="9.140625" style="1"/>
  </cols>
  <sheetData>
    <row r="2" spans="2:20" ht="40.5" customHeight="1" thickBot="1">
      <c r="B2" s="98" t="s">
        <v>35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2:20" ht="55.9" customHeight="1" thickBot="1">
      <c r="B3" s="95" t="s">
        <v>31</v>
      </c>
      <c r="C3" s="97" t="s">
        <v>3</v>
      </c>
      <c r="D3" s="97"/>
      <c r="E3" s="97"/>
      <c r="F3" s="97" t="s">
        <v>32</v>
      </c>
      <c r="G3" s="97" t="s">
        <v>5</v>
      </c>
      <c r="H3" s="97"/>
      <c r="I3" s="97"/>
      <c r="J3" s="97"/>
      <c r="K3" s="97" t="s">
        <v>6</v>
      </c>
      <c r="L3" s="97"/>
      <c r="M3" s="97"/>
      <c r="N3" s="97"/>
      <c r="P3" s="92" t="s">
        <v>38</v>
      </c>
      <c r="Q3" s="89" t="s">
        <v>3</v>
      </c>
      <c r="R3" s="90"/>
      <c r="S3" s="91"/>
      <c r="T3" s="2" t="s">
        <v>36</v>
      </c>
    </row>
    <row r="4" spans="2:20" ht="19.5" customHeight="1" thickBot="1">
      <c r="B4" s="96"/>
      <c r="C4" s="97" t="s">
        <v>7</v>
      </c>
      <c r="D4" s="97" t="s">
        <v>8</v>
      </c>
      <c r="E4" s="97" t="s">
        <v>9</v>
      </c>
      <c r="F4" s="97"/>
      <c r="G4" s="97" t="s">
        <v>33</v>
      </c>
      <c r="H4" s="97" t="s">
        <v>10</v>
      </c>
      <c r="I4" s="97" t="s">
        <v>11</v>
      </c>
      <c r="J4" s="97" t="s">
        <v>12</v>
      </c>
      <c r="K4" s="97" t="s">
        <v>13</v>
      </c>
      <c r="L4" s="97" t="s">
        <v>14</v>
      </c>
      <c r="M4" s="97" t="s">
        <v>15</v>
      </c>
      <c r="N4" s="97" t="s">
        <v>16</v>
      </c>
      <c r="P4" s="93"/>
      <c r="Q4" s="3" t="s">
        <v>7</v>
      </c>
      <c r="R4" s="3" t="s">
        <v>8</v>
      </c>
      <c r="S4" s="3" t="s">
        <v>9</v>
      </c>
      <c r="T4" s="4" t="s">
        <v>37</v>
      </c>
    </row>
    <row r="5" spans="2:20" ht="23.45" customHeight="1" thickBot="1">
      <c r="B5" s="59">
        <v>1</v>
      </c>
      <c r="C5" s="99">
        <v>48.39</v>
      </c>
      <c r="D5" s="99">
        <v>53.985000000000007</v>
      </c>
      <c r="E5" s="99">
        <v>230.54000000000002</v>
      </c>
      <c r="F5" s="99">
        <v>1601.5350000000001</v>
      </c>
      <c r="G5" s="99">
        <v>330.63</v>
      </c>
      <c r="H5" s="99">
        <v>0.87999999999999989</v>
      </c>
      <c r="I5" s="99">
        <v>47.28</v>
      </c>
      <c r="J5" s="99">
        <v>6.2050000000000001</v>
      </c>
      <c r="K5" s="99">
        <v>405.76</v>
      </c>
      <c r="L5" s="99">
        <v>132.61500000000001</v>
      </c>
      <c r="M5" s="99">
        <v>685.65000000000009</v>
      </c>
      <c r="N5" s="99">
        <v>25.725000000000005</v>
      </c>
      <c r="P5" s="94"/>
      <c r="Q5" s="5" t="s">
        <v>39</v>
      </c>
      <c r="R5" s="5" t="s">
        <v>40</v>
      </c>
      <c r="S5" s="5" t="s">
        <v>41</v>
      </c>
      <c r="T5" s="6" t="s">
        <v>42</v>
      </c>
    </row>
    <row r="6" spans="2:20" ht="23.45" customHeight="1" thickBot="1">
      <c r="B6" s="59">
        <v>2</v>
      </c>
      <c r="C6" s="99">
        <v>53.500999999999998</v>
      </c>
      <c r="D6" s="99">
        <v>52.198500000000003</v>
      </c>
      <c r="E6" s="99">
        <v>233.41850000000002</v>
      </c>
      <c r="F6" s="99">
        <v>1614.2405000000001</v>
      </c>
      <c r="G6" s="99">
        <v>604.73450000000003</v>
      </c>
      <c r="H6" s="99">
        <v>0.9075000000000002</v>
      </c>
      <c r="I6" s="99">
        <v>35.377499999999998</v>
      </c>
      <c r="J6" s="99">
        <v>6.3960000000000008</v>
      </c>
      <c r="K6" s="99">
        <v>264.22699999999998</v>
      </c>
      <c r="L6" s="99">
        <v>270.07900000000001</v>
      </c>
      <c r="M6" s="99">
        <v>727.50699999999995</v>
      </c>
      <c r="N6" s="99">
        <v>11.154</v>
      </c>
      <c r="P6" s="7" t="s">
        <v>43</v>
      </c>
      <c r="Q6" s="8">
        <v>533.18799999999999</v>
      </c>
      <c r="R6" s="8">
        <v>541.63316666666663</v>
      </c>
      <c r="S6" s="8">
        <v>2321.2740000000008</v>
      </c>
      <c r="T6" s="8">
        <v>16281.4665</v>
      </c>
    </row>
    <row r="7" spans="2:20" ht="23.45" customHeight="1" thickBot="1">
      <c r="B7" s="59">
        <v>3</v>
      </c>
      <c r="C7" s="99">
        <v>54.624500000000005</v>
      </c>
      <c r="D7" s="99">
        <v>53.553666666666658</v>
      </c>
      <c r="E7" s="99">
        <v>219.72750000000002</v>
      </c>
      <c r="F7" s="99">
        <v>1580.345</v>
      </c>
      <c r="G7" s="99">
        <v>1190.6624999999999</v>
      </c>
      <c r="H7" s="99">
        <v>0.76366666666666672</v>
      </c>
      <c r="I7" s="99">
        <v>48.015000000000001</v>
      </c>
      <c r="J7" s="99">
        <v>6.6519999999999992</v>
      </c>
      <c r="K7" s="99">
        <v>698.18600000000015</v>
      </c>
      <c r="L7" s="99">
        <v>254.05549999999999</v>
      </c>
      <c r="M7" s="99">
        <v>983.90149999999994</v>
      </c>
      <c r="N7" s="99">
        <v>11.491500000000002</v>
      </c>
      <c r="P7" s="7" t="s">
        <v>44</v>
      </c>
      <c r="Q7" s="8">
        <v>53.318799999999996</v>
      </c>
      <c r="R7" s="8">
        <v>54.16331666666666</v>
      </c>
      <c r="S7" s="8">
        <v>232.12740000000008</v>
      </c>
      <c r="T7" s="8">
        <v>1628.1466500000001</v>
      </c>
    </row>
    <row r="8" spans="2:20" ht="23.45" customHeight="1">
      <c r="B8" s="59">
        <v>4</v>
      </c>
      <c r="C8" s="99">
        <v>57.653999999999996</v>
      </c>
      <c r="D8" s="99">
        <v>56.575499999999998</v>
      </c>
      <c r="E8" s="99">
        <v>247.59350000000003</v>
      </c>
      <c r="F8" s="99">
        <v>1730.1445000000003</v>
      </c>
      <c r="G8" s="99">
        <v>531.43849999999998</v>
      </c>
      <c r="H8" s="99">
        <v>0.94550000000000001</v>
      </c>
      <c r="I8" s="99">
        <v>37.292499999999997</v>
      </c>
      <c r="J8" s="99">
        <v>5.3029999999999999</v>
      </c>
      <c r="K8" s="99">
        <v>550.91149999999993</v>
      </c>
      <c r="L8" s="99">
        <v>198.994</v>
      </c>
      <c r="M8" s="99">
        <v>803.99900000000002</v>
      </c>
      <c r="N8" s="99">
        <v>10.587699999999998</v>
      </c>
    </row>
    <row r="9" spans="2:20" ht="23.45" customHeight="1">
      <c r="B9" s="59">
        <v>5</v>
      </c>
      <c r="C9" s="99">
        <v>55.183999999999997</v>
      </c>
      <c r="D9" s="99">
        <v>53.903500000000001</v>
      </c>
      <c r="E9" s="99">
        <v>220.16300000000004</v>
      </c>
      <c r="F9" s="99">
        <v>1586.5595000000003</v>
      </c>
      <c r="G9" s="99">
        <v>1068.7894999999999</v>
      </c>
      <c r="H9" s="99">
        <v>0.67649999999999999</v>
      </c>
      <c r="I9" s="99">
        <v>20.082999999999998</v>
      </c>
      <c r="J9" s="99">
        <v>9.1259999999999994</v>
      </c>
      <c r="K9" s="99">
        <v>331.548</v>
      </c>
      <c r="L9" s="99">
        <v>219.32400000000001</v>
      </c>
      <c r="M9" s="99">
        <v>807.8415</v>
      </c>
      <c r="N9" s="99">
        <v>15.027000000000001</v>
      </c>
    </row>
    <row r="10" spans="2:20" ht="23.45" customHeight="1">
      <c r="B10" s="59">
        <v>6</v>
      </c>
      <c r="C10" s="99">
        <v>46.79</v>
      </c>
      <c r="D10" s="99">
        <v>53.933</v>
      </c>
      <c r="E10" s="99">
        <v>236.58199999999999</v>
      </c>
      <c r="F10" s="99">
        <v>1613.2950000000003</v>
      </c>
      <c r="G10" s="99">
        <v>306.37099999999998</v>
      </c>
      <c r="H10" s="99">
        <v>1.222</v>
      </c>
      <c r="I10" s="99">
        <v>29.164000000000001</v>
      </c>
      <c r="J10" s="99">
        <v>6.8460000000000001</v>
      </c>
      <c r="K10" s="99">
        <v>287.041</v>
      </c>
      <c r="L10" s="99">
        <v>154.87200000000001</v>
      </c>
      <c r="M10" s="99">
        <v>830.322</v>
      </c>
      <c r="N10" s="99">
        <v>12.678000000000001</v>
      </c>
    </row>
    <row r="11" spans="2:20" ht="23.45" customHeight="1">
      <c r="B11" s="59">
        <v>7</v>
      </c>
      <c r="C11" s="99">
        <v>51.502499999999998</v>
      </c>
      <c r="D11" s="99">
        <v>58.468499999999992</v>
      </c>
      <c r="E11" s="99">
        <v>237.20150000000001</v>
      </c>
      <c r="F11" s="99">
        <v>1677.8124999999998</v>
      </c>
      <c r="G11" s="99">
        <v>1192.9475</v>
      </c>
      <c r="H11" s="99">
        <v>1.2730000000000001</v>
      </c>
      <c r="I11" s="99">
        <v>19.752000000000002</v>
      </c>
      <c r="J11" s="99">
        <v>7.9334999999999996</v>
      </c>
      <c r="K11" s="99">
        <v>315.05699999999996</v>
      </c>
      <c r="L11" s="99">
        <v>257.79650000000004</v>
      </c>
      <c r="M11" s="99">
        <v>827.47850000000005</v>
      </c>
      <c r="N11" s="99">
        <v>13.5745</v>
      </c>
    </row>
    <row r="12" spans="2:20" ht="23.45" customHeight="1">
      <c r="B12" s="59">
        <v>8</v>
      </c>
      <c r="C12" s="99">
        <v>54.387</v>
      </c>
      <c r="D12" s="99">
        <v>51.601500000000001</v>
      </c>
      <c r="E12" s="99">
        <v>243.66200000000003</v>
      </c>
      <c r="F12" s="99">
        <v>1656.6644999999999</v>
      </c>
      <c r="G12" s="99">
        <v>640.58550000000014</v>
      </c>
      <c r="H12" s="99">
        <v>0.57800000000000007</v>
      </c>
      <c r="I12" s="99">
        <v>48.195499999999996</v>
      </c>
      <c r="J12" s="99">
        <v>6.6210000000000004</v>
      </c>
      <c r="K12" s="99">
        <v>443.57150000000001</v>
      </c>
      <c r="L12" s="99">
        <v>174.85600000000002</v>
      </c>
      <c r="M12" s="99">
        <v>702.15700000000004</v>
      </c>
      <c r="N12" s="99">
        <v>12.0512</v>
      </c>
    </row>
    <row r="13" spans="2:20" ht="23.45" customHeight="1">
      <c r="B13" s="59">
        <v>9</v>
      </c>
      <c r="C13" s="99">
        <v>54.30149999999999</v>
      </c>
      <c r="D13" s="99">
        <v>55.855499999999999</v>
      </c>
      <c r="E13" s="99">
        <v>206.85000000000002</v>
      </c>
      <c r="F13" s="99">
        <v>1547.3514999999998</v>
      </c>
      <c r="G13" s="99">
        <v>390.52250000000004</v>
      </c>
      <c r="H13" s="99">
        <v>1.0649999999999999</v>
      </c>
      <c r="I13" s="99">
        <v>38.611999999999995</v>
      </c>
      <c r="J13" s="99">
        <v>6.3255000000000008</v>
      </c>
      <c r="K13" s="99">
        <v>494.04349999999999</v>
      </c>
      <c r="L13" s="99">
        <v>215.66050000000001</v>
      </c>
      <c r="M13" s="99">
        <v>851.83200000000011</v>
      </c>
      <c r="N13" s="99">
        <v>14.175999999999998</v>
      </c>
    </row>
    <row r="14" spans="2:20" ht="23.45" customHeight="1">
      <c r="B14" s="59">
        <v>10</v>
      </c>
      <c r="C14" s="99">
        <v>56.853500000000004</v>
      </c>
      <c r="D14" s="99">
        <v>51.558499999999995</v>
      </c>
      <c r="E14" s="99">
        <v>245.53600000000003</v>
      </c>
      <c r="F14" s="99">
        <v>1673.5185000000001</v>
      </c>
      <c r="G14" s="99">
        <v>320.64400000000001</v>
      </c>
      <c r="H14" s="99">
        <v>0.81850000000000001</v>
      </c>
      <c r="I14" s="99">
        <v>29.850499999999997</v>
      </c>
      <c r="J14" s="99">
        <v>5.6340000000000003</v>
      </c>
      <c r="K14" s="99">
        <v>646.66100000000006</v>
      </c>
      <c r="L14" s="99">
        <v>202.10150000000002</v>
      </c>
      <c r="M14" s="99">
        <v>840.16849999999999</v>
      </c>
      <c r="N14" s="99">
        <v>12.819500000000001</v>
      </c>
    </row>
    <row r="15" spans="2:20" ht="36.6" customHeight="1">
      <c r="B15" s="100" t="s">
        <v>34</v>
      </c>
      <c r="C15" s="100">
        <v>533.18799999999999</v>
      </c>
      <c r="D15" s="100">
        <v>541.63316666666663</v>
      </c>
      <c r="E15" s="100">
        <v>2321.2740000000008</v>
      </c>
      <c r="F15" s="100">
        <v>16281.4665</v>
      </c>
      <c r="G15" s="100">
        <v>6577.3255000000008</v>
      </c>
      <c r="H15" s="100">
        <v>9.129666666666667</v>
      </c>
      <c r="I15" s="100">
        <v>353.62199999999996</v>
      </c>
      <c r="J15" s="100">
        <v>67.042000000000002</v>
      </c>
      <c r="K15" s="100">
        <v>4437.0065000000004</v>
      </c>
      <c r="L15" s="100">
        <v>2080.3540000000003</v>
      </c>
      <c r="M15" s="100">
        <v>8060.857</v>
      </c>
      <c r="N15" s="100">
        <v>139.28440000000001</v>
      </c>
    </row>
  </sheetData>
  <pageMargins left="0.7" right="0.7" top="0.75" bottom="0.75" header="0.3" footer="0.3"/>
  <pageSetup paperSize="9" scale="6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L35"/>
  <sheetViews>
    <sheetView view="pageBreakPreview" zoomScale="60" zoomScaleNormal="70" workbookViewId="0">
      <selection activeCell="G19" sqref="G19"/>
    </sheetView>
  </sheetViews>
  <sheetFormatPr defaultColWidth="9.140625" defaultRowHeight="15.75"/>
  <cols>
    <col min="1" max="2" width="9.140625" style="63"/>
    <col min="3" max="3" width="54.28515625" style="65" customWidth="1"/>
    <col min="4" max="4" width="21.28515625" style="63" customWidth="1"/>
    <col min="5" max="5" width="19.7109375" style="63" customWidth="1"/>
    <col min="6" max="6" width="19.28515625" style="63" customWidth="1"/>
    <col min="7" max="7" width="12.140625" style="63" customWidth="1"/>
    <col min="8" max="8" width="12.140625" style="64" customWidth="1"/>
    <col min="9" max="10" width="16.85546875" style="63" customWidth="1"/>
    <col min="11" max="11" width="13" style="63" customWidth="1"/>
    <col min="12" max="12" width="9.140625" style="63" hidden="1" customWidth="1"/>
    <col min="13" max="16384" width="9.140625" style="63"/>
  </cols>
  <sheetData>
    <row r="2" spans="2:12" ht="18.75">
      <c r="B2" s="116" t="s">
        <v>45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2:12" ht="15" customHeight="1">
      <c r="K3" s="117"/>
      <c r="L3" s="117"/>
    </row>
    <row r="4" spans="2:12">
      <c r="B4" s="58"/>
    </row>
    <row r="5" spans="2:12" ht="35.25" customHeight="1">
      <c r="B5" s="109" t="s">
        <v>46</v>
      </c>
      <c r="C5" s="109" t="s">
        <v>47</v>
      </c>
      <c r="D5" s="109" t="s">
        <v>48</v>
      </c>
      <c r="E5" s="112" t="s">
        <v>299</v>
      </c>
      <c r="F5" s="113"/>
      <c r="G5" s="112" t="s">
        <v>49</v>
      </c>
      <c r="H5" s="113"/>
      <c r="I5" s="109" t="s">
        <v>70</v>
      </c>
      <c r="J5" s="109" t="s">
        <v>301</v>
      </c>
      <c r="K5" s="109" t="s">
        <v>302</v>
      </c>
      <c r="L5" s="109" t="s">
        <v>50</v>
      </c>
    </row>
    <row r="6" spans="2:12" ht="27.75" customHeight="1">
      <c r="B6" s="110"/>
      <c r="C6" s="110"/>
      <c r="D6" s="110"/>
      <c r="E6" s="118"/>
      <c r="F6" s="119"/>
      <c r="G6" s="114"/>
      <c r="H6" s="115"/>
      <c r="I6" s="110"/>
      <c r="J6" s="110"/>
      <c r="K6" s="110"/>
      <c r="L6" s="110"/>
    </row>
    <row r="7" spans="2:12" ht="27.75" customHeight="1">
      <c r="B7" s="120"/>
      <c r="C7" s="111"/>
      <c r="D7" s="111"/>
      <c r="E7" s="62">
        <v>0.6</v>
      </c>
      <c r="F7" s="62">
        <v>0.75</v>
      </c>
      <c r="G7" s="62">
        <v>0.6</v>
      </c>
      <c r="H7" s="62">
        <v>0.75</v>
      </c>
      <c r="I7" s="111"/>
      <c r="J7" s="111"/>
      <c r="K7" s="111"/>
      <c r="L7" s="111"/>
    </row>
    <row r="8" spans="2:12" ht="16.5" customHeight="1">
      <c r="B8" s="18">
        <v>1</v>
      </c>
      <c r="C8" s="66" t="s">
        <v>276</v>
      </c>
      <c r="D8" s="18">
        <v>80</v>
      </c>
      <c r="E8" s="18">
        <v>48</v>
      </c>
      <c r="F8" s="18">
        <v>60</v>
      </c>
      <c r="G8" s="18">
        <v>480</v>
      </c>
      <c r="H8" s="59">
        <v>600</v>
      </c>
      <c r="I8" s="18">
        <v>450</v>
      </c>
      <c r="J8" s="18">
        <v>30</v>
      </c>
      <c r="K8" s="18" t="s">
        <v>300</v>
      </c>
      <c r="L8" s="18"/>
    </row>
    <row r="9" spans="2:12" ht="16.5" customHeight="1">
      <c r="B9" s="18">
        <v>2</v>
      </c>
      <c r="C9" s="66" t="s">
        <v>277</v>
      </c>
      <c r="D9" s="18">
        <v>150</v>
      </c>
      <c r="E9" s="18">
        <v>90</v>
      </c>
      <c r="F9" s="18">
        <v>112.5</v>
      </c>
      <c r="G9" s="18">
        <v>900</v>
      </c>
      <c r="H9" s="59">
        <v>1125</v>
      </c>
      <c r="I9" s="18">
        <v>910</v>
      </c>
      <c r="J9" s="18" t="s">
        <v>300</v>
      </c>
      <c r="K9" s="18" t="s">
        <v>300</v>
      </c>
      <c r="L9" s="18"/>
    </row>
    <row r="10" spans="2:12" ht="16.5" customHeight="1">
      <c r="B10" s="18">
        <v>3</v>
      </c>
      <c r="C10" s="66" t="s">
        <v>51</v>
      </c>
      <c r="D10" s="18">
        <v>15</v>
      </c>
      <c r="E10" s="18">
        <v>9</v>
      </c>
      <c r="F10" s="18">
        <v>11.25</v>
      </c>
      <c r="G10" s="18">
        <v>90</v>
      </c>
      <c r="H10" s="59">
        <v>112.5</v>
      </c>
      <c r="I10" s="18">
        <v>123</v>
      </c>
      <c r="J10" s="18" t="s">
        <v>300</v>
      </c>
      <c r="K10" s="59">
        <v>10.5</v>
      </c>
      <c r="L10" s="59" t="e">
        <v>#REF!</v>
      </c>
    </row>
    <row r="11" spans="2:12" ht="16.5" customHeight="1">
      <c r="B11" s="18">
        <v>4</v>
      </c>
      <c r="C11" s="66" t="s">
        <v>52</v>
      </c>
      <c r="D11" s="18">
        <v>45</v>
      </c>
      <c r="E11" s="18">
        <v>27</v>
      </c>
      <c r="F11" s="18">
        <v>33.75</v>
      </c>
      <c r="G11" s="18">
        <v>270</v>
      </c>
      <c r="H11" s="59">
        <v>337.5</v>
      </c>
      <c r="I11" s="18">
        <v>354</v>
      </c>
      <c r="J11" s="18" t="s">
        <v>300</v>
      </c>
      <c r="K11" s="59">
        <v>16.5</v>
      </c>
      <c r="L11" s="59" t="e">
        <v>#REF!</v>
      </c>
    </row>
    <row r="12" spans="2:12" ht="16.5" customHeight="1">
      <c r="B12" s="18">
        <v>5</v>
      </c>
      <c r="C12" s="66" t="s">
        <v>53</v>
      </c>
      <c r="D12" s="18">
        <v>15</v>
      </c>
      <c r="E12" s="18">
        <v>9</v>
      </c>
      <c r="F12" s="18">
        <v>11.25</v>
      </c>
      <c r="G12" s="18">
        <v>90</v>
      </c>
      <c r="H12" s="59">
        <v>112.5</v>
      </c>
      <c r="I12" s="18">
        <v>124</v>
      </c>
      <c r="J12" s="18" t="s">
        <v>300</v>
      </c>
      <c r="K12" s="59">
        <v>11.5</v>
      </c>
      <c r="L12" s="59" t="e">
        <v>#REF!</v>
      </c>
    </row>
    <row r="13" spans="2:12" ht="16.5" customHeight="1">
      <c r="B13" s="18">
        <v>6</v>
      </c>
      <c r="C13" s="66" t="s">
        <v>54</v>
      </c>
      <c r="D13" s="18">
        <v>187</v>
      </c>
      <c r="E13" s="18">
        <v>112.2</v>
      </c>
      <c r="F13" s="18">
        <v>140.25</v>
      </c>
      <c r="G13" s="18">
        <v>1122</v>
      </c>
      <c r="H13" s="59">
        <v>1402.5</v>
      </c>
      <c r="I13" s="18">
        <v>1205</v>
      </c>
      <c r="J13" s="18" t="s">
        <v>300</v>
      </c>
      <c r="K13" s="18" t="s">
        <v>300</v>
      </c>
      <c r="L13" s="59" t="e">
        <v>#REF!</v>
      </c>
    </row>
    <row r="14" spans="2:12" ht="27.6" customHeight="1">
      <c r="B14" s="18">
        <v>7</v>
      </c>
      <c r="C14" s="66" t="s">
        <v>278</v>
      </c>
      <c r="D14" s="18">
        <v>280</v>
      </c>
      <c r="E14" s="18">
        <v>168</v>
      </c>
      <c r="F14" s="18">
        <v>210</v>
      </c>
      <c r="G14" s="18">
        <v>1680</v>
      </c>
      <c r="H14" s="59">
        <v>2100</v>
      </c>
      <c r="I14" s="18">
        <v>1730</v>
      </c>
      <c r="J14" s="18" t="s">
        <v>300</v>
      </c>
      <c r="K14" s="18" t="s">
        <v>300</v>
      </c>
      <c r="L14" s="18"/>
    </row>
    <row r="15" spans="2:12" ht="16.899999999999999" customHeight="1">
      <c r="B15" s="18">
        <v>8</v>
      </c>
      <c r="C15" s="66" t="s">
        <v>55</v>
      </c>
      <c r="D15" s="18">
        <v>185</v>
      </c>
      <c r="E15" s="18">
        <v>111</v>
      </c>
      <c r="F15" s="18">
        <v>138.75</v>
      </c>
      <c r="G15" s="18">
        <v>1110</v>
      </c>
      <c r="H15" s="59">
        <v>1387.5</v>
      </c>
      <c r="I15" s="18">
        <v>1150</v>
      </c>
      <c r="J15" s="18" t="s">
        <v>300</v>
      </c>
      <c r="K15" s="18" t="s">
        <v>300</v>
      </c>
      <c r="L15" s="59" t="e">
        <v>#REF!</v>
      </c>
    </row>
    <row r="16" spans="2:12" ht="16.5" customHeight="1">
      <c r="B16" s="18">
        <v>9</v>
      </c>
      <c r="C16" s="66" t="s">
        <v>279</v>
      </c>
      <c r="D16" s="18">
        <v>15</v>
      </c>
      <c r="E16" s="18">
        <v>9</v>
      </c>
      <c r="F16" s="18">
        <v>11.25</v>
      </c>
      <c r="G16" s="18">
        <v>90</v>
      </c>
      <c r="H16" s="59">
        <v>112.5</v>
      </c>
      <c r="I16" s="18">
        <v>95</v>
      </c>
      <c r="J16" s="18" t="s">
        <v>300</v>
      </c>
      <c r="K16" s="18" t="s">
        <v>300</v>
      </c>
      <c r="L16" s="18"/>
    </row>
    <row r="17" spans="2:12" ht="16.5" customHeight="1">
      <c r="B17" s="18">
        <v>10</v>
      </c>
      <c r="C17" s="66" t="s">
        <v>56</v>
      </c>
      <c r="D17" s="18">
        <v>200</v>
      </c>
      <c r="E17" s="18">
        <v>120</v>
      </c>
      <c r="F17" s="18">
        <v>150</v>
      </c>
      <c r="G17" s="18">
        <v>1200</v>
      </c>
      <c r="H17" s="59">
        <v>1500</v>
      </c>
      <c r="I17" s="18">
        <v>1200</v>
      </c>
      <c r="J17" s="18" t="s">
        <v>300</v>
      </c>
      <c r="K17" s="18" t="s">
        <v>300</v>
      </c>
      <c r="L17" s="18"/>
    </row>
    <row r="18" spans="2:12" ht="16.5" customHeight="1">
      <c r="B18" s="18">
        <v>11</v>
      </c>
      <c r="C18" s="66" t="s">
        <v>280</v>
      </c>
      <c r="D18" s="18">
        <v>70</v>
      </c>
      <c r="E18" s="18">
        <v>42</v>
      </c>
      <c r="F18" s="18">
        <v>52.5</v>
      </c>
      <c r="G18" s="18">
        <v>420</v>
      </c>
      <c r="H18" s="59">
        <v>525</v>
      </c>
      <c r="I18" s="18">
        <v>490</v>
      </c>
      <c r="J18" s="18" t="s">
        <v>300</v>
      </c>
      <c r="K18" s="18" t="s">
        <v>300</v>
      </c>
      <c r="L18" s="59" t="e">
        <v>#REF!</v>
      </c>
    </row>
    <row r="19" spans="2:12" ht="16.5" customHeight="1">
      <c r="B19" s="18">
        <v>12</v>
      </c>
      <c r="C19" s="66" t="s">
        <v>364</v>
      </c>
      <c r="D19" s="18">
        <v>35</v>
      </c>
      <c r="E19" s="18">
        <v>21</v>
      </c>
      <c r="F19" s="18">
        <v>26.25</v>
      </c>
      <c r="G19" s="18">
        <v>210</v>
      </c>
      <c r="H19" s="59">
        <v>262.5</v>
      </c>
      <c r="I19" s="18">
        <v>457</v>
      </c>
      <c r="J19" s="18" t="s">
        <v>300</v>
      </c>
      <c r="K19" s="59">
        <v>194.5</v>
      </c>
      <c r="L19" s="59" t="e">
        <v>#REF!</v>
      </c>
    </row>
    <row r="20" spans="2:12" ht="16.5" customHeight="1">
      <c r="B20" s="18">
        <v>13</v>
      </c>
      <c r="C20" s="66" t="s">
        <v>281</v>
      </c>
      <c r="D20" s="18">
        <v>58</v>
      </c>
      <c r="E20" s="18">
        <v>34.799999999999997</v>
      </c>
      <c r="F20" s="18">
        <v>43.5</v>
      </c>
      <c r="G20" s="18">
        <v>348</v>
      </c>
      <c r="H20" s="59">
        <v>435</v>
      </c>
      <c r="I20" s="18">
        <v>243</v>
      </c>
      <c r="J20" s="18">
        <v>105</v>
      </c>
      <c r="K20" s="18" t="s">
        <v>300</v>
      </c>
      <c r="L20" s="18"/>
    </row>
    <row r="21" spans="2:12" ht="16.5" customHeight="1">
      <c r="B21" s="18">
        <v>14</v>
      </c>
      <c r="C21" s="66" t="s">
        <v>57</v>
      </c>
      <c r="D21" s="18">
        <v>300</v>
      </c>
      <c r="E21" s="18">
        <v>180</v>
      </c>
      <c r="F21" s="18">
        <v>225</v>
      </c>
      <c r="G21" s="18">
        <v>1800</v>
      </c>
      <c r="H21" s="59">
        <v>2250</v>
      </c>
      <c r="I21" s="18">
        <v>1670</v>
      </c>
      <c r="J21" s="18">
        <v>130</v>
      </c>
      <c r="K21" s="18" t="s">
        <v>300</v>
      </c>
      <c r="L21" s="18"/>
    </row>
    <row r="22" spans="2:12" ht="16.5" customHeight="1">
      <c r="B22" s="18">
        <v>15</v>
      </c>
      <c r="C22" s="66" t="s">
        <v>58</v>
      </c>
      <c r="D22" s="18">
        <v>50</v>
      </c>
      <c r="E22" s="18">
        <v>30</v>
      </c>
      <c r="F22" s="18">
        <v>37.5</v>
      </c>
      <c r="G22" s="18">
        <v>300</v>
      </c>
      <c r="H22" s="59">
        <v>375</v>
      </c>
      <c r="I22" s="18">
        <v>265</v>
      </c>
      <c r="J22" s="18">
        <v>35</v>
      </c>
      <c r="K22" s="18" t="s">
        <v>300</v>
      </c>
      <c r="L22" s="18"/>
    </row>
    <row r="23" spans="2:12" ht="16.5" customHeight="1">
      <c r="B23" s="18">
        <v>16</v>
      </c>
      <c r="C23" s="66" t="s">
        <v>59</v>
      </c>
      <c r="D23" s="18">
        <v>10</v>
      </c>
      <c r="E23" s="18">
        <v>6</v>
      </c>
      <c r="F23" s="18">
        <v>7.5</v>
      </c>
      <c r="G23" s="18">
        <v>60</v>
      </c>
      <c r="H23" s="59">
        <v>75</v>
      </c>
      <c r="I23" s="18">
        <v>82</v>
      </c>
      <c r="J23" s="18" t="s">
        <v>300</v>
      </c>
      <c r="K23" s="59">
        <v>7</v>
      </c>
      <c r="L23" s="59" t="e">
        <v>#REF!</v>
      </c>
    </row>
    <row r="24" spans="2:12" ht="16.5" customHeight="1">
      <c r="B24" s="18">
        <v>17</v>
      </c>
      <c r="C24" s="66" t="s">
        <v>60</v>
      </c>
      <c r="D24" s="18">
        <v>10</v>
      </c>
      <c r="E24" s="18">
        <v>6</v>
      </c>
      <c r="F24" s="18">
        <v>7.5</v>
      </c>
      <c r="G24" s="18">
        <v>60</v>
      </c>
      <c r="H24" s="59">
        <v>75</v>
      </c>
      <c r="I24" s="18">
        <v>86</v>
      </c>
      <c r="J24" s="18" t="s">
        <v>300</v>
      </c>
      <c r="K24" s="59">
        <v>11</v>
      </c>
      <c r="L24" s="59" t="e">
        <v>#REF!</v>
      </c>
    </row>
    <row r="25" spans="2:12" ht="16.5" customHeight="1">
      <c r="B25" s="18">
        <v>18</v>
      </c>
      <c r="C25" s="66" t="s">
        <v>61</v>
      </c>
      <c r="D25" s="18">
        <v>30</v>
      </c>
      <c r="E25" s="18">
        <v>18</v>
      </c>
      <c r="F25" s="18">
        <v>22.5</v>
      </c>
      <c r="G25" s="18">
        <v>180</v>
      </c>
      <c r="H25" s="59">
        <v>225</v>
      </c>
      <c r="I25" s="18">
        <v>182</v>
      </c>
      <c r="J25" s="18" t="s">
        <v>300</v>
      </c>
      <c r="K25" s="18" t="s">
        <v>300</v>
      </c>
      <c r="L25" s="18"/>
    </row>
    <row r="26" spans="2:12" ht="16.5" customHeight="1">
      <c r="B26" s="18">
        <v>19</v>
      </c>
      <c r="C26" s="66" t="s">
        <v>62</v>
      </c>
      <c r="D26" s="18">
        <v>15</v>
      </c>
      <c r="E26" s="18">
        <v>9</v>
      </c>
      <c r="F26" s="18">
        <v>11.25</v>
      </c>
      <c r="G26" s="18">
        <v>90</v>
      </c>
      <c r="H26" s="59">
        <v>112.5</v>
      </c>
      <c r="I26" s="18">
        <v>117</v>
      </c>
      <c r="J26" s="18" t="s">
        <v>300</v>
      </c>
      <c r="K26" s="59">
        <v>4.5</v>
      </c>
      <c r="L26" s="59" t="e">
        <v>#REF!</v>
      </c>
    </row>
    <row r="27" spans="2:12" ht="16.5" customHeight="1">
      <c r="B27" s="18">
        <v>20</v>
      </c>
      <c r="C27" s="66" t="s">
        <v>63</v>
      </c>
      <c r="D27" s="18" t="s">
        <v>64</v>
      </c>
      <c r="E27" s="18">
        <v>24</v>
      </c>
      <c r="F27" s="18">
        <v>30</v>
      </c>
      <c r="G27" s="18">
        <v>240</v>
      </c>
      <c r="H27" s="59">
        <v>300</v>
      </c>
      <c r="I27" s="18">
        <v>240</v>
      </c>
      <c r="J27" s="18" t="s">
        <v>300</v>
      </c>
      <c r="K27" s="18" t="s">
        <v>300</v>
      </c>
      <c r="L27" s="18"/>
    </row>
    <row r="28" spans="2:12" ht="16.5" customHeight="1">
      <c r="B28" s="18">
        <v>21</v>
      </c>
      <c r="C28" s="66" t="s">
        <v>65</v>
      </c>
      <c r="D28" s="18">
        <v>30</v>
      </c>
      <c r="E28" s="18">
        <v>18</v>
      </c>
      <c r="F28" s="18">
        <v>22.5</v>
      </c>
      <c r="G28" s="18">
        <v>180</v>
      </c>
      <c r="H28" s="59">
        <v>225</v>
      </c>
      <c r="I28" s="18">
        <v>215</v>
      </c>
      <c r="J28" s="18" t="s">
        <v>300</v>
      </c>
      <c r="K28" s="18" t="s">
        <v>300</v>
      </c>
      <c r="L28" s="18"/>
    </row>
    <row r="29" spans="2:12" ht="16.5" customHeight="1">
      <c r="B29" s="18">
        <v>22</v>
      </c>
      <c r="C29" s="66" t="s">
        <v>66</v>
      </c>
      <c r="D29" s="18">
        <v>10</v>
      </c>
      <c r="E29" s="18">
        <v>6</v>
      </c>
      <c r="F29" s="18">
        <v>7.5</v>
      </c>
      <c r="G29" s="18">
        <v>60</v>
      </c>
      <c r="H29" s="59">
        <v>75</v>
      </c>
      <c r="I29" s="18">
        <v>110</v>
      </c>
      <c r="J29" s="18" t="s">
        <v>300</v>
      </c>
      <c r="K29" s="59">
        <v>35</v>
      </c>
      <c r="L29" s="59" t="e">
        <v>#REF!</v>
      </c>
    </row>
    <row r="30" spans="2:12" ht="16.5" customHeight="1">
      <c r="B30" s="18">
        <v>23</v>
      </c>
      <c r="C30" s="66" t="s">
        <v>67</v>
      </c>
      <c r="D30" s="18">
        <v>1</v>
      </c>
      <c r="E30" s="18">
        <v>0.6</v>
      </c>
      <c r="F30" s="18">
        <v>0.75</v>
      </c>
      <c r="G30" s="18">
        <v>6</v>
      </c>
      <c r="H30" s="59">
        <v>7.5</v>
      </c>
      <c r="I30" s="18">
        <v>6</v>
      </c>
      <c r="J30" s="18" t="s">
        <v>300</v>
      </c>
      <c r="K30" s="18" t="s">
        <v>300</v>
      </c>
      <c r="L30" s="18"/>
    </row>
    <row r="31" spans="2:12" ht="16.5" customHeight="1">
      <c r="B31" s="18">
        <v>24</v>
      </c>
      <c r="C31" s="66" t="s">
        <v>363</v>
      </c>
      <c r="D31" s="18">
        <v>1</v>
      </c>
      <c r="E31" s="18">
        <v>0.6</v>
      </c>
      <c r="F31" s="18">
        <v>0.75</v>
      </c>
      <c r="G31" s="18">
        <v>6</v>
      </c>
      <c r="H31" s="59">
        <v>7.5</v>
      </c>
      <c r="I31" s="18">
        <v>8</v>
      </c>
      <c r="J31" s="18" t="s">
        <v>300</v>
      </c>
      <c r="K31" s="18" t="s">
        <v>300</v>
      </c>
      <c r="L31" s="18"/>
    </row>
    <row r="32" spans="2:12" ht="16.5" customHeight="1">
      <c r="B32" s="18">
        <v>25</v>
      </c>
      <c r="C32" s="66" t="s">
        <v>282</v>
      </c>
      <c r="D32" s="18">
        <v>3</v>
      </c>
      <c r="E32" s="18">
        <v>1.8</v>
      </c>
      <c r="F32" s="18">
        <v>2.25</v>
      </c>
      <c r="G32" s="18">
        <v>18</v>
      </c>
      <c r="H32" s="59">
        <v>22.5</v>
      </c>
      <c r="I32" s="18">
        <v>18</v>
      </c>
      <c r="J32" s="18" t="s">
        <v>300</v>
      </c>
      <c r="K32" s="18" t="s">
        <v>300</v>
      </c>
      <c r="L32" s="18"/>
    </row>
    <row r="33" spans="2:12" ht="16.5" customHeight="1">
      <c r="B33" s="18">
        <v>26</v>
      </c>
      <c r="C33" s="66" t="s">
        <v>68</v>
      </c>
      <c r="D33" s="18">
        <v>0.2</v>
      </c>
      <c r="E33" s="18">
        <v>0.12</v>
      </c>
      <c r="F33" s="18">
        <v>0.15</v>
      </c>
      <c r="G33" s="18">
        <v>1.2</v>
      </c>
      <c r="H33" s="59">
        <v>1.5</v>
      </c>
      <c r="I33" s="18">
        <v>1.2</v>
      </c>
      <c r="J33" s="18" t="s">
        <v>300</v>
      </c>
      <c r="K33" s="18" t="s">
        <v>300</v>
      </c>
      <c r="L33" s="18"/>
    </row>
    <row r="34" spans="2:12" ht="16.5" customHeight="1">
      <c r="B34" s="18">
        <v>27</v>
      </c>
      <c r="C34" s="66" t="s">
        <v>69</v>
      </c>
      <c r="D34" s="18">
        <v>3</v>
      </c>
      <c r="E34" s="18">
        <v>1.8</v>
      </c>
      <c r="F34" s="18">
        <v>2.25</v>
      </c>
      <c r="G34" s="18">
        <v>18</v>
      </c>
      <c r="H34" s="59">
        <v>22.5</v>
      </c>
      <c r="I34" s="18">
        <v>18</v>
      </c>
      <c r="J34" s="18" t="s">
        <v>300</v>
      </c>
      <c r="K34" s="18" t="s">
        <v>300</v>
      </c>
      <c r="L34" s="18"/>
    </row>
    <row r="35" spans="2:12">
      <c r="B35" s="58"/>
    </row>
  </sheetData>
  <mergeCells count="11">
    <mergeCell ref="K5:K7"/>
    <mergeCell ref="L5:L7"/>
    <mergeCell ref="G5:H6"/>
    <mergeCell ref="B2:L2"/>
    <mergeCell ref="K3:L3"/>
    <mergeCell ref="C5:C7"/>
    <mergeCell ref="D5:D7"/>
    <mergeCell ref="E5:F6"/>
    <mergeCell ref="I5:I7"/>
    <mergeCell ref="J5:J7"/>
    <mergeCell ref="B5:B7"/>
  </mergeCells>
  <pageMargins left="0.7" right="0.7" top="0.75" bottom="0.75" header="0.3" footer="0.3"/>
  <pageSetup paperSize="9" scale="64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3"/>
  <sheetViews>
    <sheetView view="pageBreakPreview" zoomScale="60" workbookViewId="0">
      <selection activeCell="A12" sqref="A12"/>
    </sheetView>
  </sheetViews>
  <sheetFormatPr defaultColWidth="9.140625" defaultRowHeight="18.75"/>
  <cols>
    <col min="1" max="1" width="148.140625" style="9" customWidth="1"/>
    <col min="2" max="16384" width="9.140625" style="9"/>
  </cols>
  <sheetData>
    <row r="1" spans="1:1">
      <c r="A1" s="101" t="s">
        <v>71</v>
      </c>
    </row>
    <row r="2" spans="1:1" s="10" customFormat="1" ht="33">
      <c r="A2" s="102" t="s">
        <v>72</v>
      </c>
    </row>
    <row r="3" spans="1:1" s="10" customFormat="1" ht="33">
      <c r="A3" s="102" t="s">
        <v>73</v>
      </c>
    </row>
    <row r="4" spans="1:1" s="10" customFormat="1" ht="33">
      <c r="A4" s="102" t="s">
        <v>74</v>
      </c>
    </row>
    <row r="5" spans="1:1" s="10" customFormat="1" ht="33">
      <c r="A5" s="102" t="s">
        <v>75</v>
      </c>
    </row>
    <row r="6" spans="1:1" s="10" customFormat="1" ht="33">
      <c r="A6" s="102" t="s">
        <v>76</v>
      </c>
    </row>
    <row r="7" spans="1:1" s="10" customFormat="1" ht="33">
      <c r="A7" s="102" t="s">
        <v>77</v>
      </c>
    </row>
    <row r="8" spans="1:1" s="10" customFormat="1" ht="33">
      <c r="A8" s="103" t="s">
        <v>246</v>
      </c>
    </row>
    <row r="9" spans="1:1" s="10" customFormat="1" ht="43.9" customHeight="1">
      <c r="A9" s="103" t="s">
        <v>247</v>
      </c>
    </row>
    <row r="10" spans="1:1" s="10" customFormat="1">
      <c r="A10" s="104" t="s">
        <v>129</v>
      </c>
    </row>
    <row r="11" spans="1:1">
      <c r="A11" s="104" t="s">
        <v>128</v>
      </c>
    </row>
    <row r="12" spans="1:1">
      <c r="A12" s="104" t="s">
        <v>260</v>
      </c>
    </row>
    <row r="13" spans="1:1" ht="37.9" customHeight="1">
      <c r="A13" s="104" t="s">
        <v>268</v>
      </c>
    </row>
  </sheetData>
  <pageMargins left="0.7" right="0.7" top="0.75" bottom="0.75" header="0.3" footer="0.3"/>
  <pageSetup paperSize="9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J25"/>
  <sheetViews>
    <sheetView workbookViewId="0">
      <selection activeCell="M12" sqref="M12"/>
    </sheetView>
  </sheetViews>
  <sheetFormatPr defaultColWidth="9.140625" defaultRowHeight="15"/>
  <cols>
    <col min="1" max="1" width="36.28515625" style="11" customWidth="1"/>
    <col min="2" max="6" width="9.140625" style="11"/>
    <col min="7" max="8" width="10.7109375" style="11" customWidth="1"/>
    <col min="9" max="9" width="9.5703125" style="11" customWidth="1"/>
    <col min="10" max="16384" width="9.140625" style="11"/>
  </cols>
  <sheetData>
    <row r="2" spans="1:10">
      <c r="A2" s="16" t="s">
        <v>92</v>
      </c>
    </row>
    <row r="3" spans="1:10" ht="15.75">
      <c r="A3" s="13"/>
      <c r="B3" s="13"/>
      <c r="C3" s="122" t="s">
        <v>91</v>
      </c>
      <c r="D3" s="122"/>
      <c r="E3" s="122" t="s">
        <v>78</v>
      </c>
      <c r="F3" s="122"/>
      <c r="G3" s="122" t="s">
        <v>79</v>
      </c>
      <c r="H3" s="122"/>
      <c r="I3" s="122" t="s">
        <v>80</v>
      </c>
      <c r="J3" s="122"/>
    </row>
    <row r="4" spans="1:10" ht="15.75">
      <c r="A4" s="13"/>
      <c r="B4" s="13"/>
      <c r="C4" s="14" t="s">
        <v>85</v>
      </c>
      <c r="D4" s="14" t="s">
        <v>86</v>
      </c>
      <c r="E4" s="14" t="s">
        <v>85</v>
      </c>
      <c r="F4" s="14" t="s">
        <v>86</v>
      </c>
      <c r="G4" s="14" t="s">
        <v>85</v>
      </c>
      <c r="H4" s="14" t="s">
        <v>86</v>
      </c>
      <c r="I4" s="14" t="s">
        <v>85</v>
      </c>
      <c r="J4" s="14" t="s">
        <v>86</v>
      </c>
    </row>
    <row r="5" spans="1:10" ht="15.75">
      <c r="A5" s="13" t="s">
        <v>81</v>
      </c>
      <c r="B5" s="13" t="s">
        <v>84</v>
      </c>
      <c r="C5" s="13">
        <f>77*15/100</f>
        <v>11.55</v>
      </c>
      <c r="D5" s="13">
        <f>77*30/100</f>
        <v>23.1</v>
      </c>
      <c r="E5" s="13">
        <f>79*15/100</f>
        <v>11.85</v>
      </c>
      <c r="F5" s="13">
        <f>79*30/100</f>
        <v>23.7</v>
      </c>
      <c r="G5" s="13">
        <f>335*15/100</f>
        <v>50.25</v>
      </c>
      <c r="H5" s="13">
        <f>335*30/100</f>
        <v>100.5</v>
      </c>
      <c r="I5" s="13">
        <f>2350*15/100</f>
        <v>352.5</v>
      </c>
      <c r="J5" s="13">
        <f>2350*30/100</f>
        <v>705</v>
      </c>
    </row>
    <row r="6" spans="1:10" ht="15.75">
      <c r="A6" s="13" t="s">
        <v>82</v>
      </c>
      <c r="B6" s="13" t="s">
        <v>87</v>
      </c>
      <c r="C6" s="13">
        <f>77*25/100</f>
        <v>19.25</v>
      </c>
      <c r="D6" s="13">
        <f>77*40/100</f>
        <v>30.8</v>
      </c>
      <c r="E6" s="13">
        <f>79*25/100</f>
        <v>19.75</v>
      </c>
      <c r="F6" s="13">
        <f>79*40/100</f>
        <v>31.6</v>
      </c>
      <c r="G6" s="13">
        <f>335*25/100</f>
        <v>83.75</v>
      </c>
      <c r="H6" s="13">
        <f>335*40/100</f>
        <v>134</v>
      </c>
      <c r="I6" s="13">
        <f>2350*25/100</f>
        <v>587.5</v>
      </c>
      <c r="J6" s="13">
        <f>2350*40/100</f>
        <v>940</v>
      </c>
    </row>
    <row r="7" spans="1:10" ht="15.75">
      <c r="A7" s="13" t="s">
        <v>83</v>
      </c>
      <c r="B7" s="13" t="s">
        <v>88</v>
      </c>
      <c r="C7" s="13">
        <f>77*5/100</f>
        <v>3.85</v>
      </c>
      <c r="D7" s="13">
        <f>77*20/100</f>
        <v>15.4</v>
      </c>
      <c r="E7" s="13">
        <f>79*5/100</f>
        <v>3.95</v>
      </c>
      <c r="F7" s="13">
        <f>79*20/100</f>
        <v>15.8</v>
      </c>
      <c r="G7" s="13">
        <f>335*5/100</f>
        <v>16.75</v>
      </c>
      <c r="H7" s="13">
        <f>335*20/100</f>
        <v>67</v>
      </c>
      <c r="I7" s="13">
        <f>2350*5/100</f>
        <v>117.5</v>
      </c>
      <c r="J7" s="13">
        <f>2350*20/100</f>
        <v>470</v>
      </c>
    </row>
    <row r="8" spans="1:10" ht="15.75">
      <c r="A8" s="13" t="s">
        <v>89</v>
      </c>
      <c r="B8" s="13" t="s">
        <v>90</v>
      </c>
      <c r="C8" s="13">
        <f>SUM(C5:C7)</f>
        <v>34.65</v>
      </c>
      <c r="D8" s="13">
        <f t="shared" ref="D8:J8" si="0">SUM(D5:D7)</f>
        <v>69.300000000000011</v>
      </c>
      <c r="E8" s="13">
        <f t="shared" si="0"/>
        <v>35.550000000000004</v>
      </c>
      <c r="F8" s="13">
        <f t="shared" si="0"/>
        <v>71.099999999999994</v>
      </c>
      <c r="G8" s="13">
        <f t="shared" si="0"/>
        <v>150.75</v>
      </c>
      <c r="H8" s="13">
        <f t="shared" si="0"/>
        <v>301.5</v>
      </c>
      <c r="I8" s="13">
        <f t="shared" si="0"/>
        <v>1057.5</v>
      </c>
      <c r="J8" s="13">
        <f t="shared" si="0"/>
        <v>2115</v>
      </c>
    </row>
    <row r="9" spans="1:10">
      <c r="C9" s="12">
        <v>0.46200000000000002</v>
      </c>
      <c r="D9" s="11">
        <v>57.75</v>
      </c>
      <c r="E9" s="11">
        <v>47.4</v>
      </c>
      <c r="F9" s="11">
        <v>59.25</v>
      </c>
      <c r="G9" s="11">
        <v>201</v>
      </c>
      <c r="H9" s="11">
        <v>251.25</v>
      </c>
      <c r="I9" s="11">
        <v>1410</v>
      </c>
      <c r="J9" s="11">
        <v>1762.5</v>
      </c>
    </row>
    <row r="10" spans="1:10">
      <c r="A10" s="11" t="s">
        <v>93</v>
      </c>
    </row>
    <row r="11" spans="1:10" ht="15.75">
      <c r="A11" s="13"/>
      <c r="B11" s="13"/>
      <c r="C11" s="122" t="s">
        <v>91</v>
      </c>
      <c r="D11" s="122"/>
      <c r="E11" s="122" t="s">
        <v>78</v>
      </c>
      <c r="F11" s="122"/>
      <c r="G11" s="122" t="s">
        <v>79</v>
      </c>
      <c r="H11" s="122"/>
      <c r="I11" s="122" t="s">
        <v>80</v>
      </c>
      <c r="J11" s="122"/>
    </row>
    <row r="12" spans="1:10" ht="15.75">
      <c r="A12" s="13"/>
      <c r="B12" s="13"/>
      <c r="C12" s="15" t="s">
        <v>85</v>
      </c>
      <c r="D12" s="15" t="s">
        <v>86</v>
      </c>
      <c r="E12" s="15" t="s">
        <v>85</v>
      </c>
      <c r="F12" s="15" t="s">
        <v>86</v>
      </c>
      <c r="G12" s="15" t="s">
        <v>85</v>
      </c>
      <c r="H12" s="15" t="s">
        <v>86</v>
      </c>
      <c r="I12" s="15" t="s">
        <v>85</v>
      </c>
      <c r="J12" s="15" t="s">
        <v>86</v>
      </c>
    </row>
    <row r="13" spans="1:10" ht="15.75">
      <c r="A13" s="13" t="s">
        <v>81</v>
      </c>
      <c r="B13" s="13" t="s">
        <v>84</v>
      </c>
      <c r="C13" s="13">
        <f>90*20/100</f>
        <v>18</v>
      </c>
      <c r="D13" s="13">
        <f>90*25/100</f>
        <v>22.5</v>
      </c>
      <c r="E13" s="13">
        <f>92*20/100</f>
        <v>18.399999999999999</v>
      </c>
      <c r="F13" s="13">
        <f>92*25/100</f>
        <v>23</v>
      </c>
      <c r="G13" s="13">
        <f>383*20/100</f>
        <v>76.599999999999994</v>
      </c>
      <c r="H13" s="13">
        <f>383*25/100</f>
        <v>95.75</v>
      </c>
      <c r="I13" s="13">
        <f>2720*20/100</f>
        <v>544</v>
      </c>
      <c r="J13" s="13">
        <f>2350*25/100</f>
        <v>587.5</v>
      </c>
    </row>
    <row r="14" spans="1:10" ht="15.75">
      <c r="A14" s="13" t="s">
        <v>82</v>
      </c>
      <c r="B14" s="13" t="s">
        <v>87</v>
      </c>
      <c r="C14" s="13">
        <f>90*30/100</f>
        <v>27</v>
      </c>
      <c r="D14" s="13">
        <f>90*35/100</f>
        <v>31.5</v>
      </c>
      <c r="E14" s="13">
        <f>92*30/100</f>
        <v>27.6</v>
      </c>
      <c r="F14" s="13">
        <f>92*35/100</f>
        <v>32.200000000000003</v>
      </c>
      <c r="G14" s="13">
        <f>383*30/100</f>
        <v>114.9</v>
      </c>
      <c r="H14" s="13">
        <f>383*35/100</f>
        <v>134.05000000000001</v>
      </c>
      <c r="I14" s="13">
        <f>2720*30/100</f>
        <v>816</v>
      </c>
      <c r="J14" s="13">
        <f>2350*35/100</f>
        <v>822.5</v>
      </c>
    </row>
    <row r="15" spans="1:10" ht="15.75">
      <c r="A15" s="13" t="s">
        <v>83</v>
      </c>
      <c r="B15" s="13" t="s">
        <v>88</v>
      </c>
      <c r="C15" s="13">
        <f>90*10/100</f>
        <v>9</v>
      </c>
      <c r="D15" s="13">
        <f>90*15/100</f>
        <v>13.5</v>
      </c>
      <c r="E15" s="13">
        <f>92*10/100</f>
        <v>9.1999999999999993</v>
      </c>
      <c r="F15" s="13">
        <f>92*15/100</f>
        <v>13.8</v>
      </c>
      <c r="G15" s="13">
        <f>383*10/100</f>
        <v>38.299999999999997</v>
      </c>
      <c r="H15" s="13">
        <f>383*15/100</f>
        <v>57.45</v>
      </c>
      <c r="I15" s="13">
        <f>2720*10/100</f>
        <v>272</v>
      </c>
      <c r="J15" s="13">
        <f>2720*15/100</f>
        <v>408</v>
      </c>
    </row>
    <row r="16" spans="1:10" ht="15.75">
      <c r="A16" s="13" t="s">
        <v>89</v>
      </c>
      <c r="B16" s="13" t="s">
        <v>90</v>
      </c>
      <c r="C16" s="13">
        <f>SUM(C13:C15)</f>
        <v>54</v>
      </c>
      <c r="D16" s="13">
        <f t="shared" ref="D16:J16" si="1">SUM(D13:D15)</f>
        <v>67.5</v>
      </c>
      <c r="E16" s="13">
        <f t="shared" si="1"/>
        <v>55.2</v>
      </c>
      <c r="F16" s="13">
        <f t="shared" si="1"/>
        <v>69</v>
      </c>
      <c r="G16" s="13">
        <f t="shared" si="1"/>
        <v>229.8</v>
      </c>
      <c r="H16" s="13">
        <f t="shared" si="1"/>
        <v>287.25</v>
      </c>
      <c r="I16" s="13">
        <f t="shared" si="1"/>
        <v>1632</v>
      </c>
      <c r="J16" s="13">
        <f t="shared" si="1"/>
        <v>1818</v>
      </c>
    </row>
    <row r="17" spans="1:10">
      <c r="C17" s="11">
        <v>60.42</v>
      </c>
      <c r="E17" s="11">
        <v>63.65</v>
      </c>
      <c r="G17" s="11">
        <v>245.7</v>
      </c>
      <c r="I17" s="11">
        <v>1827.17</v>
      </c>
    </row>
    <row r="20" spans="1:10" ht="83.25" customHeight="1">
      <c r="A20" s="124" t="s">
        <v>94</v>
      </c>
      <c r="B20" s="124"/>
      <c r="C20" s="124"/>
      <c r="D20" s="124"/>
      <c r="E20" s="124"/>
      <c r="F20" s="124"/>
      <c r="G20" s="124"/>
      <c r="H20" s="124"/>
      <c r="I20" s="124"/>
      <c r="J20" s="124"/>
    </row>
    <row r="21" spans="1:10" ht="15.75">
      <c r="A21" s="125"/>
      <c r="B21" s="126"/>
      <c r="C21" s="122" t="s">
        <v>91</v>
      </c>
      <c r="D21" s="122"/>
      <c r="E21" s="122" t="s">
        <v>78</v>
      </c>
      <c r="F21" s="122"/>
      <c r="G21" s="122" t="s">
        <v>79</v>
      </c>
      <c r="H21" s="122"/>
      <c r="I21" s="122" t="s">
        <v>80</v>
      </c>
      <c r="J21" s="122"/>
    </row>
    <row r="22" spans="1:10" ht="15.75">
      <c r="A22" s="122"/>
      <c r="B22" s="122"/>
      <c r="C22" s="15" t="s">
        <v>85</v>
      </c>
      <c r="D22" s="15" t="s">
        <v>86</v>
      </c>
      <c r="E22" s="15" t="s">
        <v>85</v>
      </c>
      <c r="F22" s="15" t="s">
        <v>86</v>
      </c>
      <c r="G22" s="15" t="s">
        <v>85</v>
      </c>
      <c r="H22" s="15" t="s">
        <v>86</v>
      </c>
      <c r="I22" s="15" t="s">
        <v>85</v>
      </c>
      <c r="J22" s="15" t="s">
        <v>86</v>
      </c>
    </row>
    <row r="23" spans="1:10" ht="45" customHeight="1">
      <c r="A23" s="123" t="s">
        <v>96</v>
      </c>
      <c r="B23" s="123"/>
      <c r="C23" s="17">
        <v>46.2</v>
      </c>
      <c r="D23" s="17">
        <v>57.75</v>
      </c>
      <c r="E23" s="17">
        <v>47.4</v>
      </c>
      <c r="F23" s="17">
        <v>59.25</v>
      </c>
      <c r="G23" s="17">
        <v>201</v>
      </c>
      <c r="H23" s="17">
        <v>251.25</v>
      </c>
      <c r="I23" s="17">
        <v>1410</v>
      </c>
      <c r="J23" s="17">
        <v>1762.5</v>
      </c>
    </row>
    <row r="24" spans="1:10" ht="45" customHeight="1">
      <c r="A24" s="123" t="s">
        <v>97</v>
      </c>
      <c r="B24" s="123"/>
      <c r="C24" s="17">
        <v>54</v>
      </c>
      <c r="D24" s="17">
        <v>67.5</v>
      </c>
      <c r="E24" s="17">
        <v>55.2</v>
      </c>
      <c r="F24" s="17">
        <v>69</v>
      </c>
      <c r="G24" s="17">
        <v>229.8</v>
      </c>
      <c r="H24" s="17">
        <v>287.25</v>
      </c>
      <c r="I24" s="17">
        <v>1632</v>
      </c>
      <c r="J24" s="17">
        <v>1818</v>
      </c>
    </row>
    <row r="25" spans="1:10" ht="45" customHeight="1">
      <c r="A25" s="123" t="s">
        <v>95</v>
      </c>
      <c r="B25" s="123"/>
      <c r="C25" s="121">
        <v>60.42</v>
      </c>
      <c r="D25" s="121"/>
      <c r="E25" s="121">
        <v>63.65</v>
      </c>
      <c r="F25" s="121"/>
      <c r="G25" s="121">
        <v>245.7</v>
      </c>
      <c r="H25" s="121"/>
      <c r="I25" s="121">
        <v>1827.17</v>
      </c>
      <c r="J25" s="121"/>
    </row>
  </sheetData>
  <mergeCells count="22">
    <mergeCell ref="G3:H3"/>
    <mergeCell ref="E3:F3"/>
    <mergeCell ref="C3:D3"/>
    <mergeCell ref="I3:J3"/>
    <mergeCell ref="C11:D11"/>
    <mergeCell ref="E11:F11"/>
    <mergeCell ref="G11:H11"/>
    <mergeCell ref="I11:J11"/>
    <mergeCell ref="A20:J20"/>
    <mergeCell ref="C21:D21"/>
    <mergeCell ref="E21:F21"/>
    <mergeCell ref="G21:H21"/>
    <mergeCell ref="I21:J21"/>
    <mergeCell ref="A21:B21"/>
    <mergeCell ref="E25:F25"/>
    <mergeCell ref="G25:H25"/>
    <mergeCell ref="I25:J25"/>
    <mergeCell ref="A22:B22"/>
    <mergeCell ref="A23:B23"/>
    <mergeCell ref="A24:B24"/>
    <mergeCell ref="A25:B25"/>
    <mergeCell ref="C25:D2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на выход</vt:lpstr>
      <vt:lpstr>сводки БЖУ</vt:lpstr>
      <vt:lpstr>среднесуточный набор</vt:lpstr>
      <vt:lpstr>библиография</vt:lpstr>
      <vt:lpstr>Лист1</vt:lpstr>
      <vt:lpstr>Лист1!Область_печати</vt:lpstr>
      <vt:lpstr>'на выход'!Область_печати</vt:lpstr>
      <vt:lpstr>'среднесуточный набор'!Область_печати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</dc:creator>
  <cp:lastModifiedBy>Пользователь</cp:lastModifiedBy>
  <cp:lastPrinted>2024-08-27T12:24:01Z</cp:lastPrinted>
  <dcterms:created xsi:type="dcterms:W3CDTF">2020-10-25T16:40:18Z</dcterms:created>
  <dcterms:modified xsi:type="dcterms:W3CDTF">2024-10-09T06:53:13Z</dcterms:modified>
</cp:coreProperties>
</file>