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8610"/>
  </bookViews>
  <sheets>
    <sheet name="на выход" sheetId="1" r:id="rId1"/>
    <sheet name="сводки БЖУ" sheetId="2" r:id="rId2"/>
    <sheet name="среднесуточный набор" sheetId="11" r:id="rId3"/>
    <sheet name="библиография" sheetId="7" r:id="rId4"/>
    <sheet name="Лист1" sheetId="8" state="hidden" r:id="rId5"/>
  </sheets>
  <definedNames>
    <definedName name="_xlnm.Print_Area" localSheetId="4">Лист1!$A$1:$J$9</definedName>
    <definedName name="_xlnm.Print_Area" localSheetId="2">'среднесуточный набор'!$A$1:$L$35</definedName>
  </definedNames>
  <calcPr calcId="124519"/>
</workbook>
</file>

<file path=xl/calcChain.xml><?xml version="1.0" encoding="utf-8"?>
<calcChain xmlns="http://schemas.openxmlformats.org/spreadsheetml/2006/main">
  <c r="J7" i="8"/>
  <c r="I7"/>
  <c r="J6"/>
  <c r="I6"/>
  <c r="J5"/>
  <c r="I5"/>
  <c r="H7"/>
  <c r="G7"/>
  <c r="H6"/>
  <c r="G6"/>
  <c r="H5"/>
  <c r="G5"/>
  <c r="F7"/>
  <c r="E7"/>
  <c r="F6"/>
  <c r="E6"/>
  <c r="F5"/>
  <c r="E5"/>
  <c r="D7"/>
  <c r="C7"/>
  <c r="D6"/>
  <c r="C6"/>
  <c r="D5"/>
  <c r="C5"/>
  <c r="J15" l="1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F16" l="1"/>
  <c r="I16"/>
  <c r="G16"/>
  <c r="H16"/>
  <c r="J16"/>
  <c r="C16"/>
  <c r="E16"/>
  <c r="D16"/>
  <c r="J8" l="1"/>
  <c r="I8"/>
  <c r="H8"/>
  <c r="F8"/>
  <c r="E8"/>
  <c r="D8"/>
  <c r="C8"/>
  <c r="G8" l="1"/>
</calcChain>
</file>

<file path=xl/sharedStrings.xml><?xml version="1.0" encoding="utf-8"?>
<sst xmlns="http://schemas.openxmlformats.org/spreadsheetml/2006/main" count="941" uniqueCount="373">
  <si>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</si>
  <si>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</si>
  <si>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</si>
  <si>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</si>
  <si>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</si>
  <si>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</si>
  <si>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</si>
  <si>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</si>
  <si>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</si>
  <si>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</si>
  <si>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</si>
  <si>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</si>
  <si>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</si>
  <si>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</si>
  <si>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</si>
  <si>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</si>
  <si>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</si>
  <si>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</si>
  <si>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</si>
  <si>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</si>
  <si>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Полдник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</si>
  <si>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</si>
  <si>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</si>
  <si>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</si>
  <si>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</si>
  <si>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</si>
  <si>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</si>
  <si>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</si>
  <si>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</si>
  <si>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</si>
  <si>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</si>
  <si>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</si>
  <si>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</si>
  <si>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</si>
  <si>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</si>
  <si>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</si>
  <si>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</si>
  <si>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</si>
  <si>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</si>
  <si>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</si>
  <si>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</si>
  <si>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</si>
  <si>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</si>
  <si>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</si>
  <si>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</si>
  <si>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Среднесуточный набор пищевых продуктов за 10 дней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</si>
  <si>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</si>
  <si>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</si>
  <si>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</si>
  <si>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</si>
  <si>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</si>
  <si>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</si>
  <si>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</si>
  <si>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</si>
  <si>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</si>
  <si>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</si>
  <si>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</si>
  <si>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</si>
  <si>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</si>
  <si>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</si>
  <si>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</si>
  <si>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</si>
  <si>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</si>
  <si>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</si>
  <si>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</si>
  <si>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</si>
  <si>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</si>
  <si>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</si>
  <si>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</si>
  <si>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</si>
  <si>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</si>
  <si>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</si>
  <si>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</si>
  <si>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</si>
  <si>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</si>
  <si>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</si>
  <si>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</si>
  <si>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</si>
  <si>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</si>
  <si>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</si>
  <si>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</si>
  <si>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</si>
  <si>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</si>
  <si>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</si>
  <si>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</si>
  <si>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</si>
  <si>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</si>
  <si>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</si>
  <si>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</si>
  <si>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</si>
  <si>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</si>
  <si>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</si>
  <si>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</si>
  <si>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</si>
  <si>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</si>
  <si>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</si>
  <si>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</si>
  <si>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</si>
  <si>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</si>
  <si>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</si>
  <si>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</si>
  <si>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</si>
  <si>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</si>
  <si>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</si>
  <si>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</si>
  <si>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</si>
  <si>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</si>
  <si>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</si>
  <si>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</si>
  <si>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</si>
  <si>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В1</t>
  </si>
  <si>
    <t>Р</t>
  </si>
  <si>
    <t>ТТК 1.10.</t>
  </si>
  <si>
    <t>Макароны отварные с сыром</t>
  </si>
  <si>
    <t>ТТК 4.1</t>
  </si>
  <si>
    <t>ТТК 8.2</t>
  </si>
  <si>
    <t>Чай с сахаром</t>
  </si>
  <si>
    <t>ТТК 4.7</t>
  </si>
  <si>
    <t>ТТК 4.10</t>
  </si>
  <si>
    <t>Помидор соленый**</t>
  </si>
  <si>
    <t>ТТК  5.2</t>
  </si>
  <si>
    <t xml:space="preserve">Суп картофельный с крупой гречневой, цыпленком </t>
  </si>
  <si>
    <t>200/ 10</t>
  </si>
  <si>
    <t>ТТК 6.20</t>
  </si>
  <si>
    <t>ТТК 8.17</t>
  </si>
  <si>
    <t>ТТК 8.16</t>
  </si>
  <si>
    <t>Кисель ягодный</t>
  </si>
  <si>
    <t>Примечание-**замена блюда после 1 марта 2025г.</t>
  </si>
  <si>
    <t>Примечание-*замена блюда в осенне-зимний период</t>
  </si>
  <si>
    <t>ТТК 6.9</t>
  </si>
  <si>
    <t>Суфле куриное, запеченное со сметаной</t>
  </si>
  <si>
    <t>ТТК 4.4</t>
  </si>
  <si>
    <t>ТТК 8.18</t>
  </si>
  <si>
    <t>Огурец свежий/</t>
  </si>
  <si>
    <t>Салат из белокачанной капусты (с морковью)/</t>
  </si>
  <si>
    <t>Помидор свежий/</t>
  </si>
  <si>
    <t>ТТК 4.5</t>
  </si>
  <si>
    <t>Салат из свеклы</t>
  </si>
  <si>
    <t>ТТК 5.10</t>
  </si>
  <si>
    <t>Рассольник петербургский</t>
  </si>
  <si>
    <t>ТТК 6.14</t>
  </si>
  <si>
    <t>ТТК 7.3</t>
  </si>
  <si>
    <t>Рагу из овощей</t>
  </si>
  <si>
    <t>ТТК 8.11</t>
  </si>
  <si>
    <t>Компот из смеси сухофруктов</t>
  </si>
  <si>
    <t>ТТК 8.6</t>
  </si>
  <si>
    <t>Напиток из цитрусовых (лимон)</t>
  </si>
  <si>
    <t>ТТК 1.5.</t>
  </si>
  <si>
    <t>Каша Дружба</t>
  </si>
  <si>
    <t>ТТК 8.3</t>
  </si>
  <si>
    <t>Чай с сахаром и лимоном</t>
  </si>
  <si>
    <t>200/ 7</t>
  </si>
  <si>
    <t>ТТК 4.3</t>
  </si>
  <si>
    <t>Салат из свежих помидоров и огурцов (с луком репчатым)/</t>
  </si>
  <si>
    <t>ТТК 4.11</t>
  </si>
  <si>
    <t>Салат из фасоли, кукурузы и сухариков*</t>
  </si>
  <si>
    <t>ТТК 5.8</t>
  </si>
  <si>
    <t>Свекольник со сметаной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</si>
  <si>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</si>
  <si>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</si>
  <si>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</si>
  <si>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</si>
  <si>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8.10</t>
  </si>
  <si>
    <t>Компот из фруктов и ягод с/м</t>
  </si>
  <si>
    <t>ТТК 4.6</t>
  </si>
  <si>
    <t>Салат из моркови с зеленым горошком/</t>
  </si>
  <si>
    <t>ТТК 4.9</t>
  </si>
  <si>
    <t>Салат из соленых огурцов с луком**</t>
  </si>
  <si>
    <t>ТТК 5.6</t>
  </si>
  <si>
    <t xml:space="preserve">Суп картофельный с горохом, цыпленком и сухариками </t>
  </si>
  <si>
    <t>ТТК 7.5</t>
  </si>
  <si>
    <t>ТТК 6.8</t>
  </si>
  <si>
    <t>Омлет паровой с мясом (филе куриное)</t>
  </si>
  <si>
    <t>ТТК 8.12</t>
  </si>
  <si>
    <t>Какао с молоком</t>
  </si>
  <si>
    <t>ТТК 5.11</t>
  </si>
  <si>
    <t>Солянка Школьная</t>
  </si>
  <si>
    <t>ТТК 6.19</t>
  </si>
  <si>
    <t>ТТК 7.1</t>
  </si>
  <si>
    <t>Пюре картофельное</t>
  </si>
  <si>
    <t>ТТК 8.4</t>
  </si>
  <si>
    <t>Напиток Каркаде</t>
  </si>
  <si>
    <t>150/ 5</t>
  </si>
  <si>
    <t>ТТК 1.1.</t>
  </si>
  <si>
    <t>Каша вязкая молочная из хлопьев овсяных "Геркулес" с маслом сливочным</t>
  </si>
  <si>
    <t>Салат из белокачанной капусты с морковью/</t>
  </si>
  <si>
    <t>Салат из фасоли, кукурузы и сухариков**</t>
  </si>
  <si>
    <t>ТТК  5.1</t>
  </si>
  <si>
    <t>Суп картофельный с рисовой крупой, цыпленком</t>
  </si>
  <si>
    <t>ТТК 6.21</t>
  </si>
  <si>
    <t>ТТК 6.22</t>
  </si>
  <si>
    <t>Паста с мясным соусом</t>
  </si>
  <si>
    <t>ТТК 8.14</t>
  </si>
  <si>
    <t>Компот из свежих плодов (яблок)</t>
  </si>
  <si>
    <t>ТТК 6.17</t>
  </si>
  <si>
    <t xml:space="preserve">Пудинг мясной </t>
  </si>
  <si>
    <t>ТТК 5.7</t>
  </si>
  <si>
    <t>ТТК 6.16</t>
  </si>
  <si>
    <t>Котлеты Нежные</t>
  </si>
  <si>
    <t>Каша рассыпчатая из рисовой крупы с маслом сливочным</t>
  </si>
  <si>
    <t>Борщ с капустой и картофелем, со сметаной</t>
  </si>
  <si>
    <t>ТТК 1.3.</t>
  </si>
  <si>
    <t>ТТК 5.9</t>
  </si>
  <si>
    <t>Суп лапша по домашнему</t>
  </si>
  <si>
    <t>ТТК 6.10</t>
  </si>
  <si>
    <t>Наггетсы куриные</t>
  </si>
  <si>
    <t>ТТК 6.15</t>
  </si>
  <si>
    <t>Тефтели мясные с соусом</t>
  </si>
  <si>
    <t>ТТК 1.7.</t>
  </si>
  <si>
    <t>ТТК 4.8</t>
  </si>
  <si>
    <t>ТТК 6.18</t>
  </si>
  <si>
    <t>ТТК 3.1</t>
  </si>
  <si>
    <t>Хлеб пшеничный</t>
  </si>
  <si>
    <t>ТТК 3.2</t>
  </si>
  <si>
    <t>Хлеб ржано-пшеничный</t>
  </si>
  <si>
    <t>ТТК 4.14</t>
  </si>
  <si>
    <t>Икра овощная кабачковая*</t>
  </si>
  <si>
    <t>ТТК 4.15</t>
  </si>
  <si>
    <t>Кукуруза консервированная*</t>
  </si>
  <si>
    <t>ТТК 3.3</t>
  </si>
  <si>
    <t>Батон пектиновый</t>
  </si>
  <si>
    <t>ТТК 3.5</t>
  </si>
  <si>
    <t>Масло порциями сливочное</t>
  </si>
  <si>
    <t>ТТК 8.19</t>
  </si>
  <si>
    <t>Чай с молоком</t>
  </si>
  <si>
    <t>ТТК 2.1</t>
  </si>
  <si>
    <t>Запеканка творожно-рисовая со сгущенным молоком</t>
  </si>
  <si>
    <t>ТТК 4.16</t>
  </si>
  <si>
    <t>Горошек консервированный*</t>
  </si>
  <si>
    <t>ТТК 4.17</t>
  </si>
  <si>
    <t>Салат из моркови с сахаром</t>
  </si>
  <si>
    <t>ТТК 3.7</t>
  </si>
  <si>
    <t>ТТК 3.6</t>
  </si>
  <si>
    <t>Оладьи из п/ф с повидлом</t>
  </si>
  <si>
    <t>40/10</t>
  </si>
  <si>
    <t>ТТК 3.10</t>
  </si>
  <si>
    <t>Сыр порциями</t>
  </si>
  <si>
    <t>ТТК 3.13</t>
  </si>
  <si>
    <t>Яйцо вареное</t>
  </si>
  <si>
    <t>ТТК 6.6</t>
  </si>
  <si>
    <t>Цыплята (бедро н/к) запеченые</t>
  </si>
  <si>
    <t>7.МР 2.4.0260-21 от 04.10.2021. " Гигиена детей и подростков Рекомендации по проведению оценки соответствия меню обязательным требованиям" приложение № 1, Таблица 1.1., 1.2.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</si>
  <si>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</si>
  <si>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 xml:space="preserve">Плов </t>
  </si>
  <si>
    <t>150/ 10</t>
  </si>
  <si>
    <t>ТТК 3.12</t>
  </si>
  <si>
    <t>Молоко в индивидуальной упаковке</t>
  </si>
  <si>
    <t>Салат из соленых огурцов с луком*</t>
  </si>
  <si>
    <t>Сдобное изделие пром производства</t>
  </si>
  <si>
    <t xml:space="preserve">Тефтели Морская фантазия </t>
  </si>
  <si>
    <t>Фрукт ***</t>
  </si>
  <si>
    <t>Изделия кондитерские ****</t>
  </si>
  <si>
    <t>Изделия кондитерские****</t>
  </si>
  <si>
    <t xml:space="preserve">Изделия кондитерские**** </t>
  </si>
  <si>
    <t>Фрукт***</t>
  </si>
  <si>
    <t>Примечание-***могут быть использованы фрукты: яблоки, бананы, апельсины, мандарины, груши.</t>
  </si>
  <si>
    <t xml:space="preserve">Фрукт*** </t>
  </si>
  <si>
    <t xml:space="preserve">Каша Боярская </t>
  </si>
  <si>
    <t>ТТК 7.19</t>
  </si>
  <si>
    <t>Крокеты картофельные, со сметанным соусом</t>
  </si>
  <si>
    <t>Яблоки печеные</t>
  </si>
  <si>
    <t>Гренки с сыром "Детские"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</si>
  <si>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</si>
  <si>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ТТК 2.2</t>
  </si>
  <si>
    <t>Запеканка творожная со сгущенным молоком</t>
  </si>
  <si>
    <t>70/ 10</t>
  </si>
  <si>
    <t>ТТК 3.23</t>
  </si>
  <si>
    <t>Оладьи  с повидлом</t>
  </si>
  <si>
    <t>Блинчики с фруктовой начинкой из п/ф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</si>
  <si>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</si>
  <si>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</si>
  <si>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</si>
  <si>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</si>
  <si>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Мясо жилованное 1 кат. </t>
  </si>
  <si>
    <t xml:space="preserve">Рыба-филе </t>
  </si>
  <si>
    <t>Крахмал</t>
  </si>
  <si>
    <t>ТТК 4.18</t>
  </si>
  <si>
    <t>Салат из капусты белокачанной с кукурузой/</t>
  </si>
  <si>
    <t>ТТК 4.19</t>
  </si>
  <si>
    <t>ТТК 4.20</t>
  </si>
  <si>
    <t>Салат из помидоров с сухариками/</t>
  </si>
  <si>
    <t xml:space="preserve">Биточки Школьные </t>
  </si>
  <si>
    <t>ТТК 7.12</t>
  </si>
  <si>
    <t>Картофель, тушеный с овощами</t>
  </si>
  <si>
    <t>ТТК 5.14</t>
  </si>
  <si>
    <t>Щи из свежей капусты с картофелем со сметаной</t>
  </si>
  <si>
    <t>Салат Витаминный*</t>
  </si>
  <si>
    <t>Огурец соленый*</t>
  </si>
  <si>
    <t xml:space="preserve">Котлеты рыбные Любительские </t>
  </si>
  <si>
    <t>Макаронные изделия отварные  с маслом сливочным</t>
  </si>
  <si>
    <t>Каша жидкая молочная из манной крупы  с маслом сливочным</t>
  </si>
  <si>
    <t>Среднесуточная норма 60-75% (завтрак, обед, полдник)</t>
  </si>
  <si>
    <t>-</t>
  </si>
  <si>
    <t>Недостаток, гр</t>
  </si>
  <si>
    <t>Избыток, гр</t>
  </si>
  <si>
    <t>Среднее значение по группе:</t>
  </si>
  <si>
    <t>ТТК 5.15</t>
  </si>
  <si>
    <t>Суп томатный с фасолью</t>
  </si>
  <si>
    <t>ТТК 6.4</t>
  </si>
  <si>
    <t>Филе куриное, тушеное в сметане</t>
  </si>
  <si>
    <t>Каша рассыпчатая пшенная  с маслом сливочным</t>
  </si>
  <si>
    <t>ТТК 5.16</t>
  </si>
  <si>
    <t>Суп картофельный с фрикадельками</t>
  </si>
  <si>
    <t>ТТК 7.11</t>
  </si>
  <si>
    <t>Капуста тушеная</t>
  </si>
  <si>
    <t>780 /780</t>
  </si>
  <si>
    <t>ТТК 7.10</t>
  </si>
  <si>
    <t>Картофель отварной  смаслом сливочным</t>
  </si>
  <si>
    <t>ТТК 4.12</t>
  </si>
  <si>
    <t>Винегрет овощной с луком репчатым</t>
  </si>
  <si>
    <t>ТТК 5.13</t>
  </si>
  <si>
    <t xml:space="preserve">Суп картофельный с макаронными изделиями и цыпленком </t>
  </si>
  <si>
    <t>ТТК 4.22</t>
  </si>
  <si>
    <t>Салат из свежих огурцов с луком/</t>
  </si>
  <si>
    <t>ТТК 6.26</t>
  </si>
  <si>
    <t>Гречка по купечески</t>
  </si>
  <si>
    <t>ТТК 6.24</t>
  </si>
  <si>
    <t>Гуляш</t>
  </si>
  <si>
    <t>ТТК  5.3</t>
  </si>
  <si>
    <t xml:space="preserve">Суп картофельный с крупой пшенной , цыпленком </t>
  </si>
  <si>
    <t>1735 /1735</t>
  </si>
  <si>
    <t>ТТК 7.7</t>
  </si>
  <si>
    <t>Картофель по- деревенски</t>
  </si>
  <si>
    <t>ТТК 5.19</t>
  </si>
  <si>
    <t>Суп из овощей с цыпленком</t>
  </si>
  <si>
    <t>1680 /1680</t>
  </si>
  <si>
    <t>ТТК 6.29</t>
  </si>
  <si>
    <t xml:space="preserve">Рулет мясной </t>
  </si>
  <si>
    <t>ТТК 6.31</t>
  </si>
  <si>
    <t>Биточки с овощами</t>
  </si>
  <si>
    <t>ТТК 6.30</t>
  </si>
  <si>
    <t>Рулет рыбный</t>
  </si>
  <si>
    <t>ТТК 6.32</t>
  </si>
  <si>
    <t>ТТК 4.23</t>
  </si>
  <si>
    <t>Салат из свеклы с сыром</t>
  </si>
  <si>
    <t>ТТК 4.31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</si>
  <si>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12 и старше</t>
    </r>
  </si>
  <si>
    <t>250/ 10</t>
  </si>
  <si>
    <t xml:space="preserve"> 840 /910</t>
  </si>
  <si>
    <t>1750 /1820</t>
  </si>
  <si>
    <t>250/ 20</t>
  </si>
  <si>
    <t>910 /850</t>
  </si>
  <si>
    <t>1840/ 1780</t>
  </si>
  <si>
    <t>920 /920</t>
  </si>
  <si>
    <t>1860 /1860</t>
  </si>
  <si>
    <t>250/ 10/ 15</t>
  </si>
  <si>
    <t>250 /10</t>
  </si>
  <si>
    <t>920 /935</t>
  </si>
  <si>
    <t>180/ 30</t>
  </si>
  <si>
    <t>1970 /1985</t>
  </si>
  <si>
    <t>200/ 5</t>
  </si>
  <si>
    <t>Рыба, запеченая по-Лениградски (минтай)</t>
  </si>
  <si>
    <t>900 /910</t>
  </si>
  <si>
    <t>1957 /1967</t>
  </si>
  <si>
    <t>250 /5</t>
  </si>
  <si>
    <t>ТТК 6.27</t>
  </si>
  <si>
    <t>Жаркое по домашнему (свинина)</t>
  </si>
  <si>
    <t>890 /880</t>
  </si>
  <si>
    <t>1875 /1865</t>
  </si>
  <si>
    <t>1835 /1835</t>
  </si>
  <si>
    <t>930 /930</t>
  </si>
  <si>
    <t xml:space="preserve">Лапшевник с мясом </t>
  </si>
  <si>
    <t>905 /880</t>
  </si>
  <si>
    <t>2002/ 1977</t>
  </si>
  <si>
    <t>Салат Витаминный**</t>
  </si>
  <si>
    <t>Салат картофельный с морковью и кукурузой**</t>
  </si>
  <si>
    <t>Какао-порошок</t>
  </si>
  <si>
    <t xml:space="preserve">Птица(цыплята-бройлеры потрошеные 1 кат.) </t>
  </si>
  <si>
    <t>Помидор соленый</t>
  </si>
  <si>
    <t>ТТК 3.20</t>
  </si>
  <si>
    <t>ТТК 3.21</t>
  </si>
  <si>
    <t>Напиток витаминный из яблок и шиповника</t>
  </si>
  <si>
    <t>Чай витаминный с плодами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</si>
</sst>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2" fontId="5" fillId="0" borderId="0" xfId="0" applyNumberFormat="1" applyFont="1"/>
    <xf numFmtId="2" fontId="2" fillId="0" borderId="8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wrapText="1"/>
    </xf>
    <xf numFmtId="0" fontId="5" fillId="0" borderId="0" xfId="0" applyFont="1"/>
    <xf numFmtId="10" fontId="5" fillId="0" borderId="0" xfId="0" applyNumberFormat="1" applyFont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5" fillId="0" borderId="0" xfId="0" applyNumberFormat="1" applyFont="1"/>
    <xf numFmtId="0" fontId="5" fillId="0" borderId="13" xfId="0" applyFont="1" applyBorder="1"/>
    <xf numFmtId="0" fontId="4" fillId="0" borderId="13" xfId="0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left" vertical="center" wrapText="1"/>
    </xf>
    <xf numFmtId="2" fontId="13" fillId="0" borderId="1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9" fillId="0" borderId="0" xfId="0" applyFont="1" applyBorder="1"/>
    <xf numFmtId="2" fontId="3" fillId="0" borderId="13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9"/>
  <sheetViews>
    <sheetView tabSelected="1" view="pageBreakPreview" topLeftCell="B43" zoomScale="90" zoomScaleNormal="90" zoomScaleSheetLayoutView="90" workbookViewId="0">
      <selection activeCell="G71" sqref="G71"/>
    </sheetView>
  </sheetViews>
  <sheetFormatPr defaultColWidth="9.140625" defaultRowHeight="15.75"/>
  <cols>
    <col min="1" max="1" width="0" style="18" hidden="1" customWidth="1"/>
    <col min="2" max="2" width="18" style="18" customWidth="1"/>
    <col min="3" max="3" width="49.28515625" style="22" customWidth="1"/>
    <col min="4" max="4" width="12.42578125" style="18" customWidth="1"/>
    <col min="5" max="5" width="11.28515625" style="18" customWidth="1"/>
    <col min="6" max="6" width="8.85546875" style="18" customWidth="1"/>
    <col min="7" max="7" width="12" style="18" customWidth="1"/>
    <col min="8" max="8" width="14.28515625" style="18" customWidth="1"/>
    <col min="9" max="9" width="10.5703125" style="18" customWidth="1"/>
    <col min="10" max="10" width="8.85546875" style="18" customWidth="1"/>
    <col min="11" max="11" width="9.85546875" style="18" customWidth="1"/>
    <col min="12" max="12" width="9.42578125" style="18" customWidth="1"/>
    <col min="13" max="13" width="10.28515625" style="18" customWidth="1"/>
    <col min="14" max="14" width="11.28515625" style="18" customWidth="1"/>
    <col min="15" max="15" width="10.7109375" style="18" customWidth="1"/>
    <col min="16" max="16" width="9.7109375" style="18" customWidth="1"/>
    <col min="17" max="17" width="9" style="18" customWidth="1"/>
    <col min="18" max="16384" width="9.140625" style="18"/>
  </cols>
  <sheetData>
    <row r="1" spans="1:16">
      <c r="B1" s="19"/>
      <c r="C1" s="20"/>
    </row>
    <row r="2" spans="1:16" s="22" customFormat="1">
      <c r="B2" s="21" t="s">
        <v>98</v>
      </c>
      <c r="C2" s="20"/>
    </row>
    <row r="3" spans="1:16" s="22" customFormat="1">
      <c r="B3" s="21" t="s">
        <v>99</v>
      </c>
      <c r="C3" s="20"/>
    </row>
    <row r="4" spans="1:16" s="22" customFormat="1">
      <c r="B4" s="21" t="s">
        <v>336</v>
      </c>
      <c r="C4" s="20"/>
    </row>
    <row r="6" spans="1:16" ht="46.5" customHeight="1">
      <c r="B6" s="99" t="s">
        <v>0</v>
      </c>
      <c r="C6" s="100" t="s">
        <v>1</v>
      </c>
      <c r="D6" s="99" t="s">
        <v>2</v>
      </c>
      <c r="E6" s="99" t="s">
        <v>3</v>
      </c>
      <c r="F6" s="99"/>
      <c r="G6" s="99"/>
      <c r="H6" s="99" t="s">
        <v>4</v>
      </c>
      <c r="I6" s="99" t="s">
        <v>5</v>
      </c>
      <c r="J6" s="99"/>
      <c r="K6" s="99"/>
      <c r="L6" s="99"/>
      <c r="M6" s="99" t="s">
        <v>6</v>
      </c>
      <c r="N6" s="99"/>
      <c r="O6" s="99"/>
      <c r="P6" s="99"/>
    </row>
    <row r="7" spans="1:16" ht="27.75" customHeight="1">
      <c r="B7" s="99"/>
      <c r="C7" s="100"/>
      <c r="D7" s="99"/>
      <c r="E7" s="23" t="s">
        <v>7</v>
      </c>
      <c r="F7" s="23" t="s">
        <v>8</v>
      </c>
      <c r="G7" s="23" t="s">
        <v>9</v>
      </c>
      <c r="H7" s="99"/>
      <c r="I7" s="23" t="s">
        <v>11</v>
      </c>
      <c r="J7" s="23" t="s">
        <v>110</v>
      </c>
      <c r="K7" s="23" t="s">
        <v>10</v>
      </c>
      <c r="L7" s="23" t="s">
        <v>12</v>
      </c>
      <c r="M7" s="23" t="s">
        <v>13</v>
      </c>
      <c r="N7" s="23" t="s">
        <v>15</v>
      </c>
      <c r="O7" s="23" t="s">
        <v>111</v>
      </c>
      <c r="P7" s="23" t="s">
        <v>16</v>
      </c>
    </row>
    <row r="8" spans="1:16">
      <c r="B8" s="99" t="s">
        <v>17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</row>
    <row r="9" spans="1:16" ht="20.45" customHeight="1">
      <c r="A9" s="18">
        <v>1</v>
      </c>
      <c r="B9" s="23" t="s">
        <v>112</v>
      </c>
      <c r="C9" s="24" t="s">
        <v>113</v>
      </c>
      <c r="D9" s="23">
        <v>250</v>
      </c>
      <c r="E9" s="26">
        <v>13.375</v>
      </c>
      <c r="F9" s="26">
        <v>11.725000000000001</v>
      </c>
      <c r="G9" s="26">
        <v>47.75</v>
      </c>
      <c r="H9" s="26">
        <v>349.97500000000002</v>
      </c>
      <c r="I9" s="26">
        <v>58</v>
      </c>
      <c r="J9" s="26">
        <v>0.1</v>
      </c>
      <c r="K9" s="26">
        <v>0.75</v>
      </c>
      <c r="L9" s="26">
        <v>1.3</v>
      </c>
      <c r="M9" s="26">
        <v>215.125</v>
      </c>
      <c r="N9" s="26">
        <v>18.25</v>
      </c>
      <c r="O9" s="26">
        <v>171</v>
      </c>
      <c r="P9" s="26">
        <v>1.2749999999999999</v>
      </c>
    </row>
    <row r="10" spans="1:16" ht="20.100000000000001" customHeight="1">
      <c r="A10" s="18">
        <v>1</v>
      </c>
      <c r="B10" s="23" t="s">
        <v>114</v>
      </c>
      <c r="C10" s="24" t="s">
        <v>135</v>
      </c>
      <c r="D10" s="23">
        <v>40</v>
      </c>
      <c r="E10" s="25">
        <v>0.44000000000000006</v>
      </c>
      <c r="F10" s="25">
        <v>8.0000000000000016E-2</v>
      </c>
      <c r="G10" s="25">
        <v>1.4000000000000001</v>
      </c>
      <c r="H10" s="25">
        <v>8.08</v>
      </c>
      <c r="I10" s="25">
        <v>31.92</v>
      </c>
      <c r="J10" s="25">
        <v>1.6E-2</v>
      </c>
      <c r="K10" s="25">
        <v>4</v>
      </c>
      <c r="L10" s="25">
        <v>0.27999999999999997</v>
      </c>
      <c r="M10" s="25">
        <v>4.9280000000000008</v>
      </c>
      <c r="N10" s="25">
        <v>6.96</v>
      </c>
      <c r="O10" s="25">
        <v>9.0400000000000009</v>
      </c>
      <c r="P10" s="25">
        <v>0.31200000000000006</v>
      </c>
    </row>
    <row r="11" spans="1:16" ht="20.100000000000001" customHeight="1">
      <c r="A11" s="18">
        <v>1</v>
      </c>
      <c r="B11" s="23" t="s">
        <v>215</v>
      </c>
      <c r="C11" s="24" t="s">
        <v>216</v>
      </c>
      <c r="D11" s="23">
        <v>40</v>
      </c>
      <c r="E11" s="25">
        <v>0.48</v>
      </c>
      <c r="F11" s="25">
        <v>1.8800000000000001</v>
      </c>
      <c r="G11" s="25">
        <v>3.08</v>
      </c>
      <c r="H11" s="25">
        <v>31.160000000000004</v>
      </c>
      <c r="I11" s="25">
        <v>0</v>
      </c>
      <c r="J11" s="25">
        <v>1.2E-2</v>
      </c>
      <c r="K11" s="25">
        <v>3.84</v>
      </c>
      <c r="L11" s="25">
        <v>0.84000000000000008</v>
      </c>
      <c r="M11" s="25">
        <v>12.8</v>
      </c>
      <c r="N11" s="25">
        <v>5.2</v>
      </c>
      <c r="O11" s="25">
        <v>12</v>
      </c>
      <c r="P11" s="25">
        <v>0.32000000000000006</v>
      </c>
    </row>
    <row r="12" spans="1:16" ht="25.15" customHeight="1">
      <c r="B12" s="23"/>
      <c r="C12" s="24" t="s">
        <v>253</v>
      </c>
      <c r="D12" s="23">
        <v>60</v>
      </c>
      <c r="E12" s="26">
        <v>5.58</v>
      </c>
      <c r="F12" s="26">
        <v>5.34</v>
      </c>
      <c r="G12" s="26">
        <v>10.8</v>
      </c>
      <c r="H12" s="26">
        <v>113.58</v>
      </c>
      <c r="I12" s="26">
        <v>60</v>
      </c>
      <c r="J12" s="26">
        <v>0.04</v>
      </c>
      <c r="K12" s="26">
        <v>3.06</v>
      </c>
      <c r="L12" s="26">
        <v>0.18</v>
      </c>
      <c r="M12" s="26">
        <v>45.24</v>
      </c>
      <c r="N12" s="26">
        <v>10.74</v>
      </c>
      <c r="O12" s="26">
        <v>72.48</v>
      </c>
      <c r="P12" s="26">
        <v>0.42</v>
      </c>
    </row>
    <row r="13" spans="1:16" ht="20.100000000000001" customHeight="1">
      <c r="B13" s="27" t="s">
        <v>115</v>
      </c>
      <c r="C13" s="24" t="s">
        <v>116</v>
      </c>
      <c r="D13" s="23">
        <v>200</v>
      </c>
      <c r="E13" s="25">
        <v>0.18</v>
      </c>
      <c r="F13" s="25">
        <v>0.04</v>
      </c>
      <c r="G13" s="25">
        <v>15.04</v>
      </c>
      <c r="H13" s="25">
        <v>61.24</v>
      </c>
      <c r="I13" s="25">
        <v>0.04</v>
      </c>
      <c r="J13" s="25">
        <v>0</v>
      </c>
      <c r="K13" s="25">
        <v>0.04</v>
      </c>
      <c r="L13" s="25">
        <v>0</v>
      </c>
      <c r="M13" s="25">
        <v>4.8</v>
      </c>
      <c r="N13" s="25">
        <v>3.82</v>
      </c>
      <c r="O13" s="25">
        <v>7.18</v>
      </c>
      <c r="P13" s="25">
        <v>0.76</v>
      </c>
    </row>
    <row r="14" spans="1:16" ht="20.100000000000001" customHeight="1">
      <c r="A14" s="18">
        <v>1</v>
      </c>
      <c r="B14" s="23"/>
      <c r="C14" s="24" t="s">
        <v>18</v>
      </c>
      <c r="D14" s="23">
        <v>550</v>
      </c>
      <c r="E14" s="28">
        <v>19.614999999999998</v>
      </c>
      <c r="F14" s="28">
        <v>18.984999999999999</v>
      </c>
      <c r="G14" s="28">
        <v>76.67</v>
      </c>
      <c r="H14" s="28">
        <v>555.95500000000004</v>
      </c>
      <c r="I14" s="28">
        <v>118.03999999999999</v>
      </c>
      <c r="J14" s="28">
        <v>0.15200000000000002</v>
      </c>
      <c r="K14" s="28">
        <v>7.6899999999999995</v>
      </c>
      <c r="L14" s="28">
        <v>2.3200000000000003</v>
      </c>
      <c r="M14" s="28">
        <v>277.96500000000003</v>
      </c>
      <c r="N14" s="28">
        <v>38.010000000000005</v>
      </c>
      <c r="O14" s="28">
        <v>262.65999999999997</v>
      </c>
      <c r="P14" s="28">
        <v>2.7750000000000004</v>
      </c>
    </row>
    <row r="15" spans="1:16" ht="15.95" customHeight="1">
      <c r="A15" s="18">
        <v>1</v>
      </c>
      <c r="B15" s="99" t="s">
        <v>19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</row>
    <row r="16" spans="1:16" ht="23.45" customHeight="1">
      <c r="B16" s="23" t="s">
        <v>117</v>
      </c>
      <c r="C16" s="24" t="s">
        <v>134</v>
      </c>
      <c r="D16" s="23">
        <v>100</v>
      </c>
      <c r="E16" s="26">
        <v>1.82</v>
      </c>
      <c r="F16" s="26">
        <v>4.51</v>
      </c>
      <c r="G16" s="26">
        <v>10.01</v>
      </c>
      <c r="H16" s="26">
        <v>87.91</v>
      </c>
      <c r="I16" s="26">
        <v>151.41</v>
      </c>
      <c r="J16" s="26">
        <v>0.03</v>
      </c>
      <c r="K16" s="26">
        <v>17.96</v>
      </c>
      <c r="L16" s="26">
        <v>0.61</v>
      </c>
      <c r="M16" s="26">
        <v>44.66</v>
      </c>
      <c r="N16" s="26">
        <v>17.82</v>
      </c>
      <c r="O16" s="26">
        <v>32.58</v>
      </c>
      <c r="P16" s="26">
        <v>0.6</v>
      </c>
    </row>
    <row r="17" spans="1:16" ht="20.100000000000001" customHeight="1">
      <c r="A17" s="18">
        <v>1</v>
      </c>
      <c r="B17" s="23" t="s">
        <v>118</v>
      </c>
      <c r="C17" s="24" t="s">
        <v>368</v>
      </c>
      <c r="D17" s="23">
        <v>100</v>
      </c>
      <c r="E17" s="26">
        <v>1</v>
      </c>
      <c r="F17" s="26">
        <v>0.1</v>
      </c>
      <c r="G17" s="26">
        <v>3.2</v>
      </c>
      <c r="H17" s="26">
        <v>17.7</v>
      </c>
      <c r="I17" s="26">
        <v>0</v>
      </c>
      <c r="J17" s="26">
        <v>0.01</v>
      </c>
      <c r="K17" s="26">
        <v>6</v>
      </c>
      <c r="L17" s="26">
        <v>0.7</v>
      </c>
      <c r="M17" s="26">
        <v>8.8000000000000007</v>
      </c>
      <c r="N17" s="26">
        <v>13.05</v>
      </c>
      <c r="O17" s="26">
        <v>30.45</v>
      </c>
      <c r="P17" s="26">
        <v>0.7</v>
      </c>
    </row>
    <row r="18" spans="1:16" ht="20.100000000000001" customHeight="1">
      <c r="B18" s="25" t="s">
        <v>131</v>
      </c>
      <c r="C18" s="75" t="s">
        <v>133</v>
      </c>
      <c r="D18" s="25">
        <v>100</v>
      </c>
      <c r="E18" s="26">
        <v>0.7</v>
      </c>
      <c r="F18" s="26">
        <v>0.1</v>
      </c>
      <c r="G18" s="26">
        <v>1.9</v>
      </c>
      <c r="H18" s="26">
        <v>11.3</v>
      </c>
      <c r="I18" s="26">
        <v>0</v>
      </c>
      <c r="J18" s="26">
        <v>0.3</v>
      </c>
      <c r="K18" s="26">
        <v>7</v>
      </c>
      <c r="L18" s="26">
        <v>0.1</v>
      </c>
      <c r="M18" s="26">
        <v>17</v>
      </c>
      <c r="N18" s="26">
        <v>14</v>
      </c>
      <c r="O18" s="26">
        <v>30</v>
      </c>
      <c r="P18" s="26">
        <v>0.5</v>
      </c>
    </row>
    <row r="19" spans="1:16" ht="20.100000000000001" customHeight="1">
      <c r="B19" s="25" t="s">
        <v>209</v>
      </c>
      <c r="C19" s="75" t="s">
        <v>287</v>
      </c>
      <c r="D19" s="25">
        <v>100</v>
      </c>
      <c r="E19" s="26">
        <v>0.8</v>
      </c>
      <c r="F19" s="26">
        <v>0.1</v>
      </c>
      <c r="G19" s="26">
        <v>1.5</v>
      </c>
      <c r="H19" s="26">
        <v>10.1</v>
      </c>
      <c r="I19" s="26">
        <v>0</v>
      </c>
      <c r="J19" s="26">
        <v>0.02</v>
      </c>
      <c r="K19" s="26">
        <v>5</v>
      </c>
      <c r="L19" s="26">
        <v>0.1</v>
      </c>
      <c r="M19" s="26">
        <v>23</v>
      </c>
      <c r="N19" s="26">
        <v>14</v>
      </c>
      <c r="O19" s="26">
        <v>24</v>
      </c>
      <c r="P19" s="26">
        <v>0.6</v>
      </c>
    </row>
    <row r="20" spans="1:16" ht="20.100000000000001" customHeight="1">
      <c r="B20" s="57"/>
      <c r="C20" s="58" t="s">
        <v>295</v>
      </c>
      <c r="D20" s="57"/>
      <c r="E20" s="27">
        <v>1.31</v>
      </c>
      <c r="F20" s="27">
        <v>2.3049999999999997</v>
      </c>
      <c r="G20" s="27">
        <v>5.7549999999999999</v>
      </c>
      <c r="H20" s="27">
        <v>49.004999999999995</v>
      </c>
      <c r="I20" s="27">
        <v>75.704999999999998</v>
      </c>
      <c r="J20" s="27">
        <v>2.5000000000000001E-2</v>
      </c>
      <c r="K20" s="27">
        <v>11.48</v>
      </c>
      <c r="L20" s="27">
        <v>0.35499999999999998</v>
      </c>
      <c r="M20" s="27">
        <v>33.83</v>
      </c>
      <c r="N20" s="27">
        <v>15.91</v>
      </c>
      <c r="O20" s="27">
        <v>28.29</v>
      </c>
      <c r="P20" s="27">
        <v>0.6</v>
      </c>
    </row>
    <row r="21" spans="1:16" ht="29.45" customHeight="1">
      <c r="A21" s="18">
        <v>1</v>
      </c>
      <c r="B21" s="23" t="s">
        <v>120</v>
      </c>
      <c r="C21" s="24" t="s">
        <v>121</v>
      </c>
      <c r="D21" s="23" t="s">
        <v>337</v>
      </c>
      <c r="E21" s="26">
        <v>7.1550000000000002</v>
      </c>
      <c r="F21" s="26">
        <v>8.3999999999999986</v>
      </c>
      <c r="G21" s="26">
        <v>17.825000000000003</v>
      </c>
      <c r="H21" s="26">
        <v>175.51999999999998</v>
      </c>
      <c r="I21" s="26">
        <v>135.82499999999999</v>
      </c>
      <c r="J21" s="26">
        <v>0.11</v>
      </c>
      <c r="K21" s="26">
        <v>1.155</v>
      </c>
      <c r="L21" s="26">
        <v>0.67500000000000004</v>
      </c>
      <c r="M21" s="26">
        <v>18.5</v>
      </c>
      <c r="N21" s="26">
        <v>41.320000000000007</v>
      </c>
      <c r="O21" s="26">
        <v>110.00500000000001</v>
      </c>
      <c r="P21" s="26">
        <v>1.65</v>
      </c>
    </row>
    <row r="22" spans="1:16" ht="29.45" customHeight="1">
      <c r="B22" s="25" t="s">
        <v>296</v>
      </c>
      <c r="C22" s="75" t="s">
        <v>297</v>
      </c>
      <c r="D22" s="25">
        <v>250</v>
      </c>
      <c r="E22" s="25">
        <v>2.875</v>
      </c>
      <c r="F22" s="25">
        <v>3.8250000000000002</v>
      </c>
      <c r="G22" s="25">
        <v>18.700000000000003</v>
      </c>
      <c r="H22" s="25">
        <v>120.72499999999999</v>
      </c>
      <c r="I22" s="25">
        <v>141.22499999999999</v>
      </c>
      <c r="J22" s="25">
        <v>0.1</v>
      </c>
      <c r="K22" s="25">
        <v>4.25</v>
      </c>
      <c r="L22" s="25">
        <v>0.77500000000000002</v>
      </c>
      <c r="M22" s="25">
        <v>105.64999999999999</v>
      </c>
      <c r="N22" s="25">
        <v>33.25</v>
      </c>
      <c r="O22" s="25">
        <v>74.474999999999994</v>
      </c>
      <c r="P22" s="25">
        <v>1.375</v>
      </c>
    </row>
    <row r="23" spans="1:16" ht="29.45" customHeight="1">
      <c r="B23" s="57"/>
      <c r="C23" s="58" t="s">
        <v>295</v>
      </c>
      <c r="D23" s="57"/>
      <c r="E23" s="27">
        <v>5.0150000000000006</v>
      </c>
      <c r="F23" s="27">
        <v>6.1124999999999989</v>
      </c>
      <c r="G23" s="27">
        <v>18.262500000000003</v>
      </c>
      <c r="H23" s="27">
        <v>148.1225</v>
      </c>
      <c r="I23" s="27">
        <v>138.52499999999998</v>
      </c>
      <c r="J23" s="27">
        <v>0.10500000000000001</v>
      </c>
      <c r="K23" s="27">
        <v>2.7025000000000001</v>
      </c>
      <c r="L23" s="27">
        <v>0.72500000000000009</v>
      </c>
      <c r="M23" s="27">
        <v>62.074999999999996</v>
      </c>
      <c r="N23" s="27">
        <v>37.285000000000004</v>
      </c>
      <c r="O23" s="27">
        <v>92.240000000000009</v>
      </c>
      <c r="P23" s="27">
        <v>1.5125</v>
      </c>
    </row>
    <row r="24" spans="1:16" ht="20.100000000000001" customHeight="1">
      <c r="B24" s="27" t="s">
        <v>123</v>
      </c>
      <c r="C24" s="24" t="s">
        <v>243</v>
      </c>
      <c r="D24" s="23">
        <v>200</v>
      </c>
      <c r="E24" s="25">
        <v>14.16</v>
      </c>
      <c r="F24" s="25">
        <v>22.49</v>
      </c>
      <c r="G24" s="25">
        <v>37.42</v>
      </c>
      <c r="H24" s="25">
        <v>408.73</v>
      </c>
      <c r="I24" s="25">
        <v>143.4</v>
      </c>
      <c r="J24" s="25">
        <v>0.37</v>
      </c>
      <c r="K24" s="25">
        <v>0.69</v>
      </c>
      <c r="L24" s="25">
        <v>1.34</v>
      </c>
      <c r="M24" s="25">
        <v>9.89</v>
      </c>
      <c r="N24" s="25">
        <v>29.55</v>
      </c>
      <c r="O24" s="25">
        <v>207.36</v>
      </c>
      <c r="P24" s="25">
        <v>1.98</v>
      </c>
    </row>
    <row r="25" spans="1:16" ht="20.100000000000001" customHeight="1">
      <c r="B25" s="26" t="s">
        <v>298</v>
      </c>
      <c r="C25" s="75" t="s">
        <v>299</v>
      </c>
      <c r="D25" s="25">
        <v>100</v>
      </c>
      <c r="E25" s="26">
        <v>35.9</v>
      </c>
      <c r="F25" s="26">
        <v>2.69</v>
      </c>
      <c r="G25" s="26">
        <v>0.63</v>
      </c>
      <c r="H25" s="26">
        <v>170.33</v>
      </c>
      <c r="I25" s="26">
        <v>8.56</v>
      </c>
      <c r="J25" s="26">
        <v>0.08</v>
      </c>
      <c r="K25" s="26">
        <v>1.1399999999999999</v>
      </c>
      <c r="L25" s="26">
        <v>0.89</v>
      </c>
      <c r="M25" s="26">
        <v>11.16</v>
      </c>
      <c r="N25" s="26">
        <v>118.59</v>
      </c>
      <c r="O25" s="26">
        <v>235.8</v>
      </c>
      <c r="P25" s="26">
        <v>1.92</v>
      </c>
    </row>
    <row r="26" spans="1:16" ht="28.9" customHeight="1">
      <c r="B26" s="26" t="s">
        <v>160</v>
      </c>
      <c r="C26" s="75" t="s">
        <v>300</v>
      </c>
      <c r="D26" s="25">
        <v>180</v>
      </c>
      <c r="E26" s="26">
        <v>7.6320000000000006</v>
      </c>
      <c r="F26" s="26">
        <v>5.49</v>
      </c>
      <c r="G26" s="26">
        <v>42.533999999999999</v>
      </c>
      <c r="H26" s="26">
        <v>250.07400000000001</v>
      </c>
      <c r="I26" s="26">
        <v>15.840000000000002</v>
      </c>
      <c r="J26" s="26">
        <v>0.23400000000000001</v>
      </c>
      <c r="K26" s="26">
        <v>0</v>
      </c>
      <c r="L26" s="26">
        <v>0.27</v>
      </c>
      <c r="M26" s="26">
        <v>17.82</v>
      </c>
      <c r="N26" s="26">
        <v>51.480000000000004</v>
      </c>
      <c r="O26" s="26">
        <v>143.63999999999999</v>
      </c>
      <c r="P26" s="26">
        <v>1.6560000000000001</v>
      </c>
    </row>
    <row r="27" spans="1:16" ht="20.100000000000001" customHeight="1">
      <c r="B27" s="27"/>
      <c r="C27" s="58" t="s">
        <v>295</v>
      </c>
      <c r="D27" s="57"/>
      <c r="E27" s="27">
        <v>19.230666666666664</v>
      </c>
      <c r="F27" s="27">
        <v>10.223333333333333</v>
      </c>
      <c r="G27" s="27">
        <v>26.861333333333334</v>
      </c>
      <c r="H27" s="27">
        <v>276.37799999999999</v>
      </c>
      <c r="I27" s="27">
        <v>55.933333333333337</v>
      </c>
      <c r="J27" s="27">
        <v>0.22799999999999998</v>
      </c>
      <c r="K27" s="27">
        <v>0.61</v>
      </c>
      <c r="L27" s="27">
        <v>0.83333333333333337</v>
      </c>
      <c r="M27" s="27">
        <v>12.956666666666669</v>
      </c>
      <c r="N27" s="27">
        <v>66.540000000000006</v>
      </c>
      <c r="O27" s="27">
        <v>195.6</v>
      </c>
      <c r="P27" s="27">
        <v>1.8520000000000001</v>
      </c>
    </row>
    <row r="28" spans="1:16" ht="29.45" customHeight="1">
      <c r="A28" s="18">
        <v>1</v>
      </c>
      <c r="B28" s="27" t="s">
        <v>124</v>
      </c>
      <c r="C28" s="24" t="s">
        <v>371</v>
      </c>
      <c r="D28" s="23">
        <v>200</v>
      </c>
      <c r="E28" s="25">
        <v>0.2</v>
      </c>
      <c r="F28" s="25">
        <v>0.16</v>
      </c>
      <c r="G28" s="25">
        <v>18.84</v>
      </c>
      <c r="H28" s="25">
        <v>77.599999999999994</v>
      </c>
      <c r="I28" s="25">
        <v>1.08</v>
      </c>
      <c r="J28" s="25">
        <v>0</v>
      </c>
      <c r="K28" s="25">
        <v>20.94</v>
      </c>
      <c r="L28" s="25">
        <v>0.12</v>
      </c>
      <c r="M28" s="25">
        <v>6.36</v>
      </c>
      <c r="N28" s="25">
        <v>3.06</v>
      </c>
      <c r="O28" s="25">
        <v>3.68</v>
      </c>
      <c r="P28" s="25">
        <v>0.78</v>
      </c>
    </row>
    <row r="29" spans="1:16" ht="20.100000000000001" customHeight="1">
      <c r="A29" s="18">
        <v>1</v>
      </c>
      <c r="B29" s="23" t="s">
        <v>211</v>
      </c>
      <c r="C29" s="24" t="s">
        <v>212</v>
      </c>
      <c r="D29" s="23">
        <v>40</v>
      </c>
      <c r="E29" s="25">
        <v>3.04</v>
      </c>
      <c r="F29" s="25">
        <v>0.32000000000000006</v>
      </c>
      <c r="G29" s="25">
        <v>19.680000000000003</v>
      </c>
      <c r="H29" s="25">
        <v>93.76</v>
      </c>
      <c r="I29" s="25">
        <v>0</v>
      </c>
      <c r="J29" s="25">
        <v>4.4000000000000004E-2</v>
      </c>
      <c r="K29" s="25">
        <v>0</v>
      </c>
      <c r="L29" s="25">
        <v>0.48</v>
      </c>
      <c r="M29" s="25">
        <v>8</v>
      </c>
      <c r="N29" s="25">
        <v>5.6000000000000005</v>
      </c>
      <c r="O29" s="25">
        <v>26</v>
      </c>
      <c r="P29" s="25">
        <v>0.44000000000000006</v>
      </c>
    </row>
    <row r="30" spans="1:16" ht="20.100000000000001" customHeight="1">
      <c r="A30" s="18">
        <v>1</v>
      </c>
      <c r="B30" s="23" t="s">
        <v>213</v>
      </c>
      <c r="C30" s="24" t="s">
        <v>214</v>
      </c>
      <c r="D30" s="23">
        <v>40</v>
      </c>
      <c r="E30" s="25">
        <v>2.2399999999999998</v>
      </c>
      <c r="F30" s="25">
        <v>0.44000000000000006</v>
      </c>
      <c r="G30" s="25">
        <v>23.76</v>
      </c>
      <c r="H30" s="25">
        <v>107.96</v>
      </c>
      <c r="I30" s="25">
        <v>0</v>
      </c>
      <c r="J30" s="25">
        <v>0.16000000000000003</v>
      </c>
      <c r="K30" s="25">
        <v>0</v>
      </c>
      <c r="L30" s="25">
        <v>0.36000000000000004</v>
      </c>
      <c r="M30" s="25">
        <v>9.2000000000000011</v>
      </c>
      <c r="N30" s="25">
        <v>10</v>
      </c>
      <c r="O30" s="25">
        <v>42.400000000000006</v>
      </c>
      <c r="P30" s="25">
        <v>1.2400000000000002</v>
      </c>
    </row>
    <row r="31" spans="1:16" ht="20.100000000000001" customHeight="1">
      <c r="A31" s="18">
        <v>1</v>
      </c>
      <c r="B31" s="23"/>
      <c r="C31" s="24" t="s">
        <v>18</v>
      </c>
      <c r="D31" s="23" t="s">
        <v>338</v>
      </c>
      <c r="E31" s="27">
        <v>25.964999999999996</v>
      </c>
      <c r="F31" s="27">
        <v>31.827500000000001</v>
      </c>
      <c r="G31" s="27">
        <v>123.71750000000002</v>
      </c>
      <c r="H31" s="27">
        <v>885.17750000000012</v>
      </c>
      <c r="I31" s="27">
        <v>358.71</v>
      </c>
      <c r="J31" s="27">
        <v>0.70400000000000007</v>
      </c>
      <c r="K31" s="27">
        <v>35.8125</v>
      </c>
      <c r="L31" s="27">
        <v>3.38</v>
      </c>
      <c r="M31" s="27">
        <v>129.35499999999999</v>
      </c>
      <c r="N31" s="27">
        <v>101.405</v>
      </c>
      <c r="O31" s="27">
        <v>399.97</v>
      </c>
      <c r="P31" s="27">
        <v>6.5525000000000002</v>
      </c>
    </row>
    <row r="32" spans="1:16" ht="20.100000000000001" customHeight="1">
      <c r="A32" s="18">
        <v>1</v>
      </c>
      <c r="B32" s="99" t="s">
        <v>20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</row>
    <row r="33" spans="1:16" ht="21.6" customHeight="1">
      <c r="A33" s="18">
        <v>1</v>
      </c>
      <c r="B33" s="23" t="s">
        <v>266</v>
      </c>
      <c r="C33" s="24" t="s">
        <v>267</v>
      </c>
      <c r="D33" s="23" t="s">
        <v>244</v>
      </c>
      <c r="E33" s="25">
        <v>9.52</v>
      </c>
      <c r="F33" s="25">
        <v>13.440000000000001</v>
      </c>
      <c r="G33" s="25">
        <v>38</v>
      </c>
      <c r="H33" s="25">
        <v>311.04000000000002</v>
      </c>
      <c r="I33" s="25">
        <v>6.5549999999999997</v>
      </c>
      <c r="J33" s="25">
        <v>0.12</v>
      </c>
      <c r="K33" s="25">
        <v>0.5</v>
      </c>
      <c r="L33" s="25">
        <v>2.0100000000000002</v>
      </c>
      <c r="M33" s="25">
        <v>17.63</v>
      </c>
      <c r="N33" s="25">
        <v>14.215</v>
      </c>
      <c r="O33" s="25">
        <v>81.39</v>
      </c>
      <c r="P33" s="25">
        <v>1.1949999999999998</v>
      </c>
    </row>
    <row r="34" spans="1:16" ht="20.100000000000001" customHeight="1">
      <c r="A34" s="18">
        <v>1</v>
      </c>
      <c r="B34" s="27" t="s">
        <v>125</v>
      </c>
      <c r="C34" s="24" t="s">
        <v>126</v>
      </c>
      <c r="D34" s="23">
        <v>200</v>
      </c>
      <c r="E34" s="25">
        <v>0.14000000000000001</v>
      </c>
      <c r="F34" s="25">
        <v>0.06</v>
      </c>
      <c r="G34" s="25">
        <v>22.36</v>
      </c>
      <c r="H34" s="25">
        <v>90.54</v>
      </c>
      <c r="I34" s="25">
        <v>1.54</v>
      </c>
      <c r="J34" s="25">
        <v>0</v>
      </c>
      <c r="K34" s="25">
        <v>12</v>
      </c>
      <c r="L34" s="25">
        <v>0</v>
      </c>
      <c r="M34" s="25">
        <v>8.3800000000000008</v>
      </c>
      <c r="N34" s="25">
        <v>4.04</v>
      </c>
      <c r="O34" s="25">
        <v>10.32</v>
      </c>
      <c r="P34" s="25">
        <v>0.22</v>
      </c>
    </row>
    <row r="35" spans="1:16" ht="20.100000000000001" customHeight="1">
      <c r="A35" s="18">
        <v>1</v>
      </c>
      <c r="B35" s="23"/>
      <c r="C35" s="24" t="s">
        <v>18</v>
      </c>
      <c r="D35" s="23">
        <v>360</v>
      </c>
      <c r="E35" s="23">
        <v>9.66</v>
      </c>
      <c r="F35" s="23">
        <v>13.500000000000002</v>
      </c>
      <c r="G35" s="23">
        <v>60.36</v>
      </c>
      <c r="H35" s="23">
        <v>401.58000000000004</v>
      </c>
      <c r="I35" s="23">
        <v>8.0949999999999989</v>
      </c>
      <c r="J35" s="23">
        <v>0.12</v>
      </c>
      <c r="K35" s="23">
        <v>12.5</v>
      </c>
      <c r="L35" s="23">
        <v>2.0100000000000002</v>
      </c>
      <c r="M35" s="23">
        <v>26.009999999999998</v>
      </c>
      <c r="N35" s="23">
        <v>18.254999999999999</v>
      </c>
      <c r="O35" s="23">
        <v>91.710000000000008</v>
      </c>
      <c r="P35" s="23">
        <v>1.4149999999999998</v>
      </c>
    </row>
    <row r="36" spans="1:16" ht="20.100000000000001" customHeight="1">
      <c r="A36" s="18">
        <v>1</v>
      </c>
      <c r="B36" s="23"/>
      <c r="C36" s="24" t="s">
        <v>21</v>
      </c>
      <c r="D36" s="23" t="s">
        <v>339</v>
      </c>
      <c r="E36" s="27">
        <v>55.239999999999995</v>
      </c>
      <c r="F36" s="27">
        <v>64.3125</v>
      </c>
      <c r="G36" s="27">
        <v>260.7475</v>
      </c>
      <c r="H36" s="27">
        <v>1842.7125000000001</v>
      </c>
      <c r="I36" s="27">
        <v>484.84499999999991</v>
      </c>
      <c r="J36" s="27">
        <v>0.97600000000000009</v>
      </c>
      <c r="K36" s="27">
        <v>56.002499999999998</v>
      </c>
      <c r="L36" s="27">
        <v>7.7100000000000009</v>
      </c>
      <c r="M36" s="27">
        <v>433.33000000000004</v>
      </c>
      <c r="N36" s="27">
        <v>157.67000000000002</v>
      </c>
      <c r="O36" s="27">
        <v>754.34</v>
      </c>
      <c r="P36" s="27">
        <v>10.7425</v>
      </c>
    </row>
    <row r="37" spans="1:16" ht="15" customHeight="1">
      <c r="B37" s="29"/>
      <c r="C37" s="30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6" s="22" customFormat="1" ht="20.100000000000001" customHeight="1">
      <c r="B38" s="21" t="s">
        <v>100</v>
      </c>
      <c r="C38" s="2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s="22" customFormat="1" ht="20.100000000000001" customHeight="1">
      <c r="B39" s="21" t="s">
        <v>99</v>
      </c>
      <c r="C39" s="2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s="22" customFormat="1" ht="20.100000000000001" customHeight="1">
      <c r="B40" s="21" t="s">
        <v>336</v>
      </c>
      <c r="C40" s="2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15" customHeight="1">
      <c r="B41" s="29"/>
      <c r="C41" s="30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1:16" ht="28.15" customHeight="1">
      <c r="B42" s="99" t="s">
        <v>0</v>
      </c>
      <c r="C42" s="100" t="s">
        <v>1</v>
      </c>
      <c r="D42" s="99" t="s">
        <v>2</v>
      </c>
      <c r="E42" s="99" t="s">
        <v>3</v>
      </c>
      <c r="F42" s="99"/>
      <c r="G42" s="99"/>
      <c r="H42" s="99" t="s">
        <v>4</v>
      </c>
      <c r="I42" s="99" t="s">
        <v>5</v>
      </c>
      <c r="J42" s="99"/>
      <c r="K42" s="99"/>
      <c r="L42" s="99"/>
      <c r="M42" s="99" t="s">
        <v>6</v>
      </c>
      <c r="N42" s="99"/>
      <c r="O42" s="99"/>
      <c r="P42" s="99"/>
    </row>
    <row r="43" spans="1:16" ht="41.25" customHeight="1">
      <c r="B43" s="99"/>
      <c r="C43" s="100"/>
      <c r="D43" s="99"/>
      <c r="E43" s="23" t="s">
        <v>7</v>
      </c>
      <c r="F43" s="23" t="s">
        <v>8</v>
      </c>
      <c r="G43" s="23" t="s">
        <v>9</v>
      </c>
      <c r="H43" s="99"/>
      <c r="I43" s="23" t="s">
        <v>11</v>
      </c>
      <c r="J43" s="23" t="s">
        <v>110</v>
      </c>
      <c r="K43" s="23" t="s">
        <v>10</v>
      </c>
      <c r="L43" s="23" t="s">
        <v>12</v>
      </c>
      <c r="M43" s="23" t="s">
        <v>13</v>
      </c>
      <c r="N43" s="23" t="s">
        <v>15</v>
      </c>
      <c r="O43" s="23" t="s">
        <v>111</v>
      </c>
      <c r="P43" s="23" t="s">
        <v>16</v>
      </c>
    </row>
    <row r="44" spans="1:16" ht="20.100000000000001" customHeight="1">
      <c r="A44" s="18">
        <v>2</v>
      </c>
      <c r="B44" s="99" t="s">
        <v>17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</row>
    <row r="45" spans="1:16" ht="22.15" customHeight="1">
      <c r="A45" s="18">
        <v>2</v>
      </c>
      <c r="B45" s="27" t="s">
        <v>129</v>
      </c>
      <c r="C45" s="24" t="s">
        <v>130</v>
      </c>
      <c r="D45" s="23">
        <v>120</v>
      </c>
      <c r="E45" s="26">
        <v>16.152000000000001</v>
      </c>
      <c r="F45" s="26">
        <v>18.108000000000001</v>
      </c>
      <c r="G45" s="26">
        <v>12.011999999999999</v>
      </c>
      <c r="H45" s="26">
        <v>275.64</v>
      </c>
      <c r="I45" s="26">
        <v>330.06</v>
      </c>
      <c r="J45" s="26">
        <v>0.192</v>
      </c>
      <c r="K45" s="26">
        <v>3.024</v>
      </c>
      <c r="L45" s="26">
        <v>1.44</v>
      </c>
      <c r="M45" s="26">
        <v>28.344000000000001</v>
      </c>
      <c r="N45" s="26">
        <v>48.647999999999996</v>
      </c>
      <c r="O45" s="26">
        <v>176.62799999999999</v>
      </c>
      <c r="P45" s="26">
        <v>1.752</v>
      </c>
    </row>
    <row r="46" spans="1:16" ht="20.45" customHeight="1">
      <c r="B46" s="23" t="s">
        <v>131</v>
      </c>
      <c r="C46" s="24" t="s">
        <v>133</v>
      </c>
      <c r="D46" s="23">
        <v>40</v>
      </c>
      <c r="E46" s="25">
        <v>0.27999999999999997</v>
      </c>
      <c r="F46" s="25">
        <v>4.0000000000000008E-2</v>
      </c>
      <c r="G46" s="25">
        <v>0.76</v>
      </c>
      <c r="H46" s="25">
        <v>4.5200000000000005</v>
      </c>
      <c r="I46" s="25">
        <v>0</v>
      </c>
      <c r="J46" s="25">
        <v>0.12</v>
      </c>
      <c r="K46" s="25">
        <v>2.8000000000000003</v>
      </c>
      <c r="L46" s="25">
        <v>4.0000000000000008E-2</v>
      </c>
      <c r="M46" s="25">
        <v>6.8000000000000007</v>
      </c>
      <c r="N46" s="25">
        <v>5.6000000000000005</v>
      </c>
      <c r="O46" s="25">
        <v>12</v>
      </c>
      <c r="P46" s="25">
        <v>0.2</v>
      </c>
    </row>
    <row r="47" spans="1:16" ht="19.899999999999999" customHeight="1">
      <c r="B47" s="23" t="s">
        <v>217</v>
      </c>
      <c r="C47" s="24" t="s">
        <v>218</v>
      </c>
      <c r="D47" s="23">
        <v>40</v>
      </c>
      <c r="E47" s="25">
        <v>0.8</v>
      </c>
      <c r="F47" s="25">
        <v>0.32000000000000006</v>
      </c>
      <c r="G47" s="25">
        <v>4.88</v>
      </c>
      <c r="H47" s="25">
        <v>25.6</v>
      </c>
      <c r="I47" s="25">
        <v>0.8</v>
      </c>
      <c r="J47" s="25">
        <v>8.0000000000000016E-2</v>
      </c>
      <c r="K47" s="25">
        <v>1.04</v>
      </c>
      <c r="L47" s="25">
        <v>0.12</v>
      </c>
      <c r="M47" s="25">
        <v>1.6</v>
      </c>
      <c r="N47" s="25">
        <v>6</v>
      </c>
      <c r="O47" s="25">
        <v>18.400000000000002</v>
      </c>
      <c r="P47" s="25">
        <v>0.14399999999999999</v>
      </c>
    </row>
    <row r="48" spans="1:16" ht="18.600000000000001" customHeight="1">
      <c r="B48" s="23" t="s">
        <v>211</v>
      </c>
      <c r="C48" s="24" t="s">
        <v>212</v>
      </c>
      <c r="D48" s="23">
        <v>20</v>
      </c>
      <c r="E48" s="25">
        <v>1.52</v>
      </c>
      <c r="F48" s="25">
        <v>0.16000000000000003</v>
      </c>
      <c r="G48" s="25">
        <v>9.8400000000000016</v>
      </c>
      <c r="H48" s="25">
        <v>46.88</v>
      </c>
      <c r="I48" s="25">
        <v>0</v>
      </c>
      <c r="J48" s="25">
        <v>2.2000000000000002E-2</v>
      </c>
      <c r="K48" s="25">
        <v>0</v>
      </c>
      <c r="L48" s="25">
        <v>0.24</v>
      </c>
      <c r="M48" s="25">
        <v>4</v>
      </c>
      <c r="N48" s="25">
        <v>2.8000000000000003</v>
      </c>
      <c r="O48" s="25">
        <v>13</v>
      </c>
      <c r="P48" s="25">
        <v>0.22000000000000003</v>
      </c>
    </row>
    <row r="49" spans="1:16" ht="21.6" customHeight="1">
      <c r="B49" s="27" t="s">
        <v>132</v>
      </c>
      <c r="C49" s="24" t="s">
        <v>372</v>
      </c>
      <c r="D49" s="23">
        <v>200</v>
      </c>
      <c r="E49" s="25">
        <v>0.12</v>
      </c>
      <c r="F49" s="25">
        <v>0.4</v>
      </c>
      <c r="G49" s="25">
        <v>15.14</v>
      </c>
      <c r="H49" s="25">
        <v>61.4</v>
      </c>
      <c r="I49" s="25">
        <v>0.2</v>
      </c>
      <c r="J49" s="25">
        <v>0</v>
      </c>
      <c r="K49" s="25">
        <v>3.92</v>
      </c>
      <c r="L49" s="25">
        <v>0.02</v>
      </c>
      <c r="M49" s="25">
        <v>3.24</v>
      </c>
      <c r="N49" s="25">
        <v>2.34</v>
      </c>
      <c r="O49" s="25">
        <v>4.3600000000000003</v>
      </c>
      <c r="P49" s="25">
        <v>0.48</v>
      </c>
    </row>
    <row r="50" spans="1:16" ht="18" customHeight="1">
      <c r="A50" s="18">
        <v>2</v>
      </c>
      <c r="B50" s="23"/>
      <c r="C50" s="24" t="s">
        <v>250</v>
      </c>
      <c r="D50" s="23">
        <v>200</v>
      </c>
      <c r="E50" s="25">
        <v>3.2</v>
      </c>
      <c r="F50" s="25">
        <v>1</v>
      </c>
      <c r="G50" s="25">
        <v>42</v>
      </c>
      <c r="H50" s="25">
        <v>189.8</v>
      </c>
      <c r="I50" s="25">
        <v>0</v>
      </c>
      <c r="J50" s="25">
        <v>0.08</v>
      </c>
      <c r="K50" s="25">
        <v>20</v>
      </c>
      <c r="L50" s="25">
        <v>0.8</v>
      </c>
      <c r="M50" s="25">
        <v>16</v>
      </c>
      <c r="N50" s="25">
        <v>84</v>
      </c>
      <c r="O50" s="25">
        <v>56</v>
      </c>
      <c r="P50" s="25">
        <v>1.2</v>
      </c>
    </row>
    <row r="51" spans="1:16" ht="20.100000000000001" customHeight="1">
      <c r="A51" s="18">
        <v>2</v>
      </c>
      <c r="B51" s="23"/>
      <c r="C51" s="24" t="s">
        <v>18</v>
      </c>
      <c r="D51" s="23">
        <v>580</v>
      </c>
      <c r="E51" s="27">
        <v>21.792000000000002</v>
      </c>
      <c r="F51" s="27">
        <v>19.988</v>
      </c>
      <c r="G51" s="27">
        <v>83.872</v>
      </c>
      <c r="H51" s="27">
        <v>599.32000000000005</v>
      </c>
      <c r="I51" s="27">
        <v>331.06</v>
      </c>
      <c r="J51" s="27">
        <v>0.374</v>
      </c>
      <c r="K51" s="27">
        <v>27.984000000000002</v>
      </c>
      <c r="L51" s="27">
        <v>2.62</v>
      </c>
      <c r="M51" s="27">
        <v>53.184000000000005</v>
      </c>
      <c r="N51" s="27">
        <v>143.78800000000001</v>
      </c>
      <c r="O51" s="27">
        <v>268.38799999999998</v>
      </c>
      <c r="P51" s="27">
        <v>3.7960000000000003</v>
      </c>
    </row>
    <row r="52" spans="1:16" ht="20.100000000000001" customHeight="1">
      <c r="A52" s="18">
        <v>2</v>
      </c>
      <c r="B52" s="99" t="s">
        <v>19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</row>
    <row r="53" spans="1:16" ht="19.899999999999999" customHeight="1">
      <c r="A53" s="18">
        <v>2</v>
      </c>
      <c r="B53" s="23" t="s">
        <v>136</v>
      </c>
      <c r="C53" s="24" t="s">
        <v>137</v>
      </c>
      <c r="D53" s="23">
        <v>100</v>
      </c>
      <c r="E53" s="31">
        <v>1.28</v>
      </c>
      <c r="F53" s="31">
        <v>5.37</v>
      </c>
      <c r="G53" s="31">
        <v>7.3</v>
      </c>
      <c r="H53" s="31">
        <v>82.65</v>
      </c>
      <c r="I53" s="31">
        <v>1.0900000000000001</v>
      </c>
      <c r="J53" s="31">
        <v>0.01</v>
      </c>
      <c r="K53" s="31">
        <v>3.65</v>
      </c>
      <c r="L53" s="31">
        <v>0.64</v>
      </c>
      <c r="M53" s="31">
        <v>29.69</v>
      </c>
      <c r="N53" s="31">
        <v>17.46</v>
      </c>
      <c r="O53" s="31">
        <v>34.22</v>
      </c>
      <c r="P53" s="31">
        <v>1.1100000000000001</v>
      </c>
    </row>
    <row r="54" spans="1:16" s="73" customFormat="1" ht="21.75" customHeight="1">
      <c r="B54" s="76" t="s">
        <v>312</v>
      </c>
      <c r="C54" s="77" t="s">
        <v>313</v>
      </c>
      <c r="D54" s="76">
        <v>100</v>
      </c>
      <c r="E54" s="31">
        <v>0.77</v>
      </c>
      <c r="F54" s="31">
        <v>5.4</v>
      </c>
      <c r="G54" s="31">
        <v>2.7</v>
      </c>
      <c r="H54" s="31">
        <v>62.5</v>
      </c>
      <c r="I54" s="31">
        <v>0</v>
      </c>
      <c r="J54" s="31">
        <v>0.03</v>
      </c>
      <c r="K54" s="31">
        <v>6.2</v>
      </c>
      <c r="L54" s="31">
        <v>0.67</v>
      </c>
      <c r="M54" s="31">
        <v>17.899999999999999</v>
      </c>
      <c r="N54" s="31">
        <v>13</v>
      </c>
      <c r="O54" s="31">
        <v>32</v>
      </c>
      <c r="P54" s="31">
        <v>0.5</v>
      </c>
    </row>
    <row r="55" spans="1:16" ht="21.75" customHeight="1">
      <c r="B55" s="25" t="s">
        <v>166</v>
      </c>
      <c r="C55" s="75" t="s">
        <v>247</v>
      </c>
      <c r="D55" s="25">
        <v>100</v>
      </c>
      <c r="E55" s="31">
        <v>0.92</v>
      </c>
      <c r="F55" s="31">
        <v>4.5199999999999996</v>
      </c>
      <c r="G55" s="31">
        <v>2.52</v>
      </c>
      <c r="H55" s="31">
        <v>54.39</v>
      </c>
      <c r="I55" s="31">
        <v>0</v>
      </c>
      <c r="J55" s="31">
        <v>0.02</v>
      </c>
      <c r="K55" s="31">
        <v>5.08</v>
      </c>
      <c r="L55" s="31">
        <v>0.57999999999999996</v>
      </c>
      <c r="M55" s="31">
        <v>24.78</v>
      </c>
      <c r="N55" s="31">
        <v>14.38</v>
      </c>
      <c r="O55" s="31">
        <v>29.42</v>
      </c>
      <c r="P55" s="31">
        <v>0.64</v>
      </c>
    </row>
    <row r="56" spans="1:16" ht="21.75" customHeight="1">
      <c r="B56" s="57"/>
      <c r="C56" s="58" t="s">
        <v>295</v>
      </c>
      <c r="D56" s="57"/>
      <c r="E56" s="64">
        <v>1.0249999999999999</v>
      </c>
      <c r="F56" s="64">
        <v>5.3849999999999998</v>
      </c>
      <c r="G56" s="64">
        <v>5</v>
      </c>
      <c r="H56" s="64">
        <v>72.575000000000003</v>
      </c>
      <c r="I56" s="64">
        <v>0.54500000000000004</v>
      </c>
      <c r="J56" s="64">
        <v>0.02</v>
      </c>
      <c r="K56" s="64">
        <v>4.9249999999999998</v>
      </c>
      <c r="L56" s="64">
        <v>0.65500000000000003</v>
      </c>
      <c r="M56" s="64">
        <v>23.795000000000002</v>
      </c>
      <c r="N56" s="64">
        <v>15.23</v>
      </c>
      <c r="O56" s="64">
        <v>33.11</v>
      </c>
      <c r="P56" s="64">
        <v>0.80500000000000005</v>
      </c>
    </row>
    <row r="57" spans="1:16" ht="20.25" customHeight="1">
      <c r="B57" s="23" t="s">
        <v>138</v>
      </c>
      <c r="C57" s="24" t="s">
        <v>139</v>
      </c>
      <c r="D57" s="23">
        <v>250</v>
      </c>
      <c r="E57" s="31">
        <v>2.4750000000000001</v>
      </c>
      <c r="F57" s="31">
        <v>4.8</v>
      </c>
      <c r="G57" s="31">
        <v>17.2</v>
      </c>
      <c r="H57" s="31">
        <v>121.89999999999999</v>
      </c>
      <c r="I57" s="31">
        <v>127.92500000000001</v>
      </c>
      <c r="J57" s="31">
        <v>7.4999999999999997E-2</v>
      </c>
      <c r="K57" s="31">
        <v>1.7749999999999999</v>
      </c>
      <c r="L57" s="31">
        <v>0.72499999999999998</v>
      </c>
      <c r="M57" s="31">
        <v>18.075000000000003</v>
      </c>
      <c r="N57" s="31">
        <v>25.099999999999998</v>
      </c>
      <c r="O57" s="31">
        <v>71.95</v>
      </c>
      <c r="P57" s="31">
        <v>0.95</v>
      </c>
    </row>
    <row r="58" spans="1:16" ht="20.25" customHeight="1">
      <c r="B58" s="25" t="s">
        <v>301</v>
      </c>
      <c r="C58" s="75" t="s">
        <v>302</v>
      </c>
      <c r="D58" s="25" t="s">
        <v>340</v>
      </c>
      <c r="E58" s="31">
        <v>6.5549999999999997</v>
      </c>
      <c r="F58" s="31">
        <v>5.7650000000000006</v>
      </c>
      <c r="G58" s="31">
        <v>16.735000000000003</v>
      </c>
      <c r="H58" s="31">
        <v>145.04499999999999</v>
      </c>
      <c r="I58" s="31">
        <v>130.19999999999999</v>
      </c>
      <c r="J58" s="31">
        <v>0.16</v>
      </c>
      <c r="K58" s="31">
        <v>1.3149999999999999</v>
      </c>
      <c r="L58" s="31">
        <v>0.54</v>
      </c>
      <c r="M58" s="31">
        <v>18.3</v>
      </c>
      <c r="N58" s="31">
        <v>34.505000000000003</v>
      </c>
      <c r="O58" s="31">
        <v>102.2</v>
      </c>
      <c r="P58" s="31">
        <v>1.335</v>
      </c>
    </row>
    <row r="59" spans="1:16" ht="15" customHeight="1">
      <c r="B59" s="57"/>
      <c r="C59" s="58" t="s">
        <v>295</v>
      </c>
      <c r="D59" s="57"/>
      <c r="E59" s="64">
        <v>4.5149999999999997</v>
      </c>
      <c r="F59" s="64">
        <v>5.2825000000000006</v>
      </c>
      <c r="G59" s="64">
        <v>16.967500000000001</v>
      </c>
      <c r="H59" s="64">
        <v>133.4725</v>
      </c>
      <c r="I59" s="64">
        <v>129.0625</v>
      </c>
      <c r="J59" s="64">
        <v>0.11749999999999999</v>
      </c>
      <c r="K59" s="64">
        <v>1.5449999999999999</v>
      </c>
      <c r="L59" s="64">
        <v>0.63250000000000006</v>
      </c>
      <c r="M59" s="64">
        <v>18.1875</v>
      </c>
      <c r="N59" s="64">
        <v>29.802500000000002</v>
      </c>
      <c r="O59" s="64">
        <v>87.075000000000003</v>
      </c>
      <c r="P59" s="64">
        <v>1.1425000000000001</v>
      </c>
    </row>
    <row r="60" spans="1:16" ht="19.5" customHeight="1">
      <c r="B60" s="27" t="s">
        <v>239</v>
      </c>
      <c r="C60" s="24" t="s">
        <v>240</v>
      </c>
      <c r="D60" s="23">
        <v>100</v>
      </c>
      <c r="E60" s="31">
        <v>15.61</v>
      </c>
      <c r="F60" s="31">
        <v>14.8</v>
      </c>
      <c r="G60" s="31">
        <v>0.43</v>
      </c>
      <c r="H60" s="31">
        <v>197.36</v>
      </c>
      <c r="I60" s="31">
        <v>40.58</v>
      </c>
      <c r="J60" s="31">
        <v>0.04</v>
      </c>
      <c r="K60" s="31">
        <v>0.99</v>
      </c>
      <c r="L60" s="31">
        <v>0.28999999999999998</v>
      </c>
      <c r="M60" s="31">
        <v>14.95</v>
      </c>
      <c r="N60" s="31">
        <v>14.36</v>
      </c>
      <c r="O60" s="31">
        <v>142.06</v>
      </c>
      <c r="P60" s="31">
        <v>1.26</v>
      </c>
    </row>
    <row r="61" spans="1:16" ht="21" customHeight="1">
      <c r="B61" s="27" t="s">
        <v>282</v>
      </c>
      <c r="C61" s="24" t="s">
        <v>283</v>
      </c>
      <c r="D61" s="23">
        <v>180</v>
      </c>
      <c r="E61" s="31">
        <v>3.9060000000000001</v>
      </c>
      <c r="F61" s="31">
        <v>5.5259999999999998</v>
      </c>
      <c r="G61" s="31">
        <v>29.321999999999999</v>
      </c>
      <c r="H61" s="31">
        <v>182.64600000000002</v>
      </c>
      <c r="I61" s="31">
        <v>162.59399999999999</v>
      </c>
      <c r="J61" s="31">
        <v>0.16200000000000001</v>
      </c>
      <c r="K61" s="31">
        <v>1.0980000000000001</v>
      </c>
      <c r="L61" s="31">
        <v>0.79200000000000004</v>
      </c>
      <c r="M61" s="31">
        <v>23.85</v>
      </c>
      <c r="N61" s="31">
        <v>44.045999999999999</v>
      </c>
      <c r="O61" s="31">
        <v>108</v>
      </c>
      <c r="P61" s="31">
        <v>1.6560000000000001</v>
      </c>
    </row>
    <row r="62" spans="1:16" s="73" customFormat="1" ht="21" customHeight="1">
      <c r="B62" s="78" t="s">
        <v>314</v>
      </c>
      <c r="C62" s="77" t="s">
        <v>315</v>
      </c>
      <c r="D62" s="76">
        <v>200</v>
      </c>
      <c r="E62" s="74">
        <v>16.504999999999999</v>
      </c>
      <c r="F62" s="74">
        <v>16.8</v>
      </c>
      <c r="G62" s="74">
        <v>35.330000000000005</v>
      </c>
      <c r="H62" s="74">
        <v>358.53999999999996</v>
      </c>
      <c r="I62" s="74">
        <v>138.89999999999998</v>
      </c>
      <c r="J62" s="74">
        <v>0.42500000000000004</v>
      </c>
      <c r="K62" s="74">
        <v>1.0499999999999998</v>
      </c>
      <c r="L62" s="74">
        <v>1.64</v>
      </c>
      <c r="M62" s="74">
        <v>20.824999999999999</v>
      </c>
      <c r="N62" s="74">
        <v>124.48499999999999</v>
      </c>
      <c r="O62" s="74">
        <v>255.93</v>
      </c>
      <c r="P62" s="74">
        <v>5.0149999999999997</v>
      </c>
    </row>
    <row r="63" spans="1:16" ht="16.149999999999999" customHeight="1">
      <c r="B63" s="27"/>
      <c r="C63" s="58" t="s">
        <v>295</v>
      </c>
      <c r="D63" s="57"/>
      <c r="E63" s="64">
        <v>18.0105</v>
      </c>
      <c r="F63" s="64">
        <v>18.563000000000002</v>
      </c>
      <c r="G63" s="64">
        <v>32.541000000000004</v>
      </c>
      <c r="H63" s="64">
        <v>369.27299999999997</v>
      </c>
      <c r="I63" s="64">
        <v>171.03699999999998</v>
      </c>
      <c r="J63" s="64">
        <v>0.31350000000000006</v>
      </c>
      <c r="K63" s="64">
        <v>1.569</v>
      </c>
      <c r="L63" s="64">
        <v>1.361</v>
      </c>
      <c r="M63" s="64">
        <v>29.8125</v>
      </c>
      <c r="N63" s="64">
        <v>91.445499999999981</v>
      </c>
      <c r="O63" s="64">
        <v>252.995</v>
      </c>
      <c r="P63" s="64">
        <v>3.9654999999999996</v>
      </c>
    </row>
    <row r="64" spans="1:16" ht="20.100000000000001" customHeight="1">
      <c r="B64" s="27" t="s">
        <v>143</v>
      </c>
      <c r="C64" s="24" t="s">
        <v>144</v>
      </c>
      <c r="D64" s="23">
        <v>200</v>
      </c>
      <c r="E64" s="31">
        <v>0.38</v>
      </c>
      <c r="F64" s="31">
        <v>0</v>
      </c>
      <c r="G64" s="31">
        <v>25.72</v>
      </c>
      <c r="H64" s="31">
        <v>104.4</v>
      </c>
      <c r="I64" s="31">
        <v>12</v>
      </c>
      <c r="J64" s="31">
        <v>0</v>
      </c>
      <c r="K64" s="31">
        <v>0.02</v>
      </c>
      <c r="L64" s="31">
        <v>0</v>
      </c>
      <c r="M64" s="31">
        <v>40</v>
      </c>
      <c r="N64" s="31">
        <v>1.68</v>
      </c>
      <c r="O64" s="31">
        <v>3.44</v>
      </c>
      <c r="P64" s="31">
        <v>0.1</v>
      </c>
    </row>
    <row r="65" spans="1:16" ht="20.100000000000001" customHeight="1">
      <c r="B65" s="23" t="s">
        <v>211</v>
      </c>
      <c r="C65" s="24" t="s">
        <v>212</v>
      </c>
      <c r="D65" s="23">
        <v>40</v>
      </c>
      <c r="E65" s="32">
        <v>3.04</v>
      </c>
      <c r="F65" s="32">
        <v>0.32000000000000006</v>
      </c>
      <c r="G65" s="32">
        <v>19.680000000000003</v>
      </c>
      <c r="H65" s="32">
        <v>93.76</v>
      </c>
      <c r="I65" s="32">
        <v>0</v>
      </c>
      <c r="J65" s="32">
        <v>4.4000000000000004E-2</v>
      </c>
      <c r="K65" s="32">
        <v>0</v>
      </c>
      <c r="L65" s="32">
        <v>0.48</v>
      </c>
      <c r="M65" s="32">
        <v>8</v>
      </c>
      <c r="N65" s="32">
        <v>5.6000000000000005</v>
      </c>
      <c r="O65" s="32">
        <v>26</v>
      </c>
      <c r="P65" s="32">
        <v>0.44000000000000006</v>
      </c>
    </row>
    <row r="66" spans="1:16" ht="20.100000000000001" customHeight="1">
      <c r="B66" s="23" t="s">
        <v>213</v>
      </c>
      <c r="C66" s="24" t="s">
        <v>214</v>
      </c>
      <c r="D66" s="23">
        <v>40</v>
      </c>
      <c r="E66" s="32">
        <v>2.2399999999999998</v>
      </c>
      <c r="F66" s="32">
        <v>0.44000000000000006</v>
      </c>
      <c r="G66" s="32">
        <v>23.76</v>
      </c>
      <c r="H66" s="32">
        <v>107.96</v>
      </c>
      <c r="I66" s="32">
        <v>0</v>
      </c>
      <c r="J66" s="32">
        <v>0.16000000000000003</v>
      </c>
      <c r="K66" s="32">
        <v>0</v>
      </c>
      <c r="L66" s="32">
        <v>0.36000000000000004</v>
      </c>
      <c r="M66" s="32">
        <v>9.2000000000000011</v>
      </c>
      <c r="N66" s="32">
        <v>10</v>
      </c>
      <c r="O66" s="32">
        <v>42.400000000000006</v>
      </c>
      <c r="P66" s="32">
        <v>1.2400000000000002</v>
      </c>
    </row>
    <row r="67" spans="1:16" ht="20.100000000000001" customHeight="1">
      <c r="A67" s="18">
        <v>2</v>
      </c>
      <c r="B67" s="23"/>
      <c r="C67" s="24" t="s">
        <v>18</v>
      </c>
      <c r="D67" s="23" t="s">
        <v>341</v>
      </c>
      <c r="E67" s="27">
        <v>29.210499999999996</v>
      </c>
      <c r="F67" s="27">
        <v>29.990500000000004</v>
      </c>
      <c r="G67" s="27">
        <v>123.66850000000001</v>
      </c>
      <c r="H67" s="27">
        <v>881.44050000000004</v>
      </c>
      <c r="I67" s="27">
        <v>312.64449999999999</v>
      </c>
      <c r="J67" s="27">
        <v>0.65500000000000003</v>
      </c>
      <c r="K67" s="27">
        <v>8.0589999999999993</v>
      </c>
      <c r="L67" s="27">
        <v>3.4885000000000002</v>
      </c>
      <c r="M67" s="27">
        <v>128.995</v>
      </c>
      <c r="N67" s="27">
        <v>153.75799999999998</v>
      </c>
      <c r="O67" s="27">
        <v>445.02</v>
      </c>
      <c r="P67" s="27">
        <v>7.6930000000000005</v>
      </c>
    </row>
    <row r="68" spans="1:16" ht="20.100000000000001" customHeight="1">
      <c r="A68" s="18">
        <v>2</v>
      </c>
      <c r="B68" s="99" t="s">
        <v>20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</row>
    <row r="69" spans="1:16" s="33" customFormat="1" ht="19.899999999999999" customHeight="1">
      <c r="A69" s="33">
        <v>2</v>
      </c>
      <c r="B69" s="34" t="s">
        <v>370</v>
      </c>
      <c r="C69" s="35" t="s">
        <v>261</v>
      </c>
      <c r="D69" s="36">
        <v>120</v>
      </c>
      <c r="E69" s="37">
        <v>10.968</v>
      </c>
      <c r="F69" s="37">
        <v>12.888</v>
      </c>
      <c r="G69" s="37">
        <v>37.295999999999999</v>
      </c>
      <c r="H69" s="37">
        <v>309.048</v>
      </c>
      <c r="I69" s="37">
        <v>88.559999999999988</v>
      </c>
      <c r="J69" s="37">
        <v>3.5999999999999997E-2</v>
      </c>
      <c r="K69" s="37">
        <v>3.5999999999999997E-2</v>
      </c>
      <c r="L69" s="37">
        <v>1.548</v>
      </c>
      <c r="M69" s="37">
        <v>120.75599999999999</v>
      </c>
      <c r="N69" s="37">
        <v>15.515999999999998</v>
      </c>
      <c r="O69" s="37">
        <v>142.22399999999999</v>
      </c>
      <c r="P69" s="37">
        <v>1.512</v>
      </c>
    </row>
    <row r="70" spans="1:16" s="33" customFormat="1" ht="19.899999999999999" customHeight="1">
      <c r="B70" s="34" t="s">
        <v>114</v>
      </c>
      <c r="C70" s="35" t="s">
        <v>135</v>
      </c>
      <c r="D70" s="36">
        <v>30</v>
      </c>
      <c r="E70" s="37">
        <v>1.1000000000000001</v>
      </c>
      <c r="F70" s="37">
        <v>0.2</v>
      </c>
      <c r="G70" s="37">
        <v>3.5</v>
      </c>
      <c r="H70" s="37">
        <v>20.2</v>
      </c>
      <c r="I70" s="37">
        <v>79.8</v>
      </c>
      <c r="J70" s="37">
        <v>0.04</v>
      </c>
      <c r="K70" s="37">
        <v>10</v>
      </c>
      <c r="L70" s="37">
        <v>0.7</v>
      </c>
      <c r="M70" s="37">
        <v>12.32</v>
      </c>
      <c r="N70" s="37">
        <v>17.399999999999999</v>
      </c>
      <c r="O70" s="37">
        <v>22.6</v>
      </c>
      <c r="P70" s="37">
        <v>0.78</v>
      </c>
    </row>
    <row r="71" spans="1:16" s="33" customFormat="1" ht="18" customHeight="1">
      <c r="B71" s="34" t="s">
        <v>227</v>
      </c>
      <c r="C71" s="35" t="s">
        <v>228</v>
      </c>
      <c r="D71" s="36">
        <v>30</v>
      </c>
      <c r="E71" s="37">
        <v>3.1</v>
      </c>
      <c r="F71" s="37">
        <v>0.2</v>
      </c>
      <c r="G71" s="37">
        <v>6.5</v>
      </c>
      <c r="H71" s="37">
        <v>40.200000000000003</v>
      </c>
      <c r="I71" s="37">
        <v>0</v>
      </c>
      <c r="J71" s="37">
        <v>0.11</v>
      </c>
      <c r="K71" s="37">
        <v>10</v>
      </c>
      <c r="L71" s="37">
        <v>0.2</v>
      </c>
      <c r="M71" s="37">
        <v>20</v>
      </c>
      <c r="N71" s="37">
        <v>21</v>
      </c>
      <c r="O71" s="37">
        <v>62</v>
      </c>
      <c r="P71" s="37">
        <v>0.7</v>
      </c>
    </row>
    <row r="72" spans="1:16" ht="21" customHeight="1">
      <c r="B72" s="34" t="s">
        <v>145</v>
      </c>
      <c r="C72" s="35" t="s">
        <v>146</v>
      </c>
      <c r="D72" s="36">
        <v>200</v>
      </c>
      <c r="E72" s="38">
        <v>0.12</v>
      </c>
      <c r="F72" s="38">
        <v>0.02</v>
      </c>
      <c r="G72" s="38">
        <v>15.4</v>
      </c>
      <c r="H72" s="38">
        <v>62.26</v>
      </c>
      <c r="I72" s="38">
        <v>0.2</v>
      </c>
      <c r="J72" s="38">
        <v>0</v>
      </c>
      <c r="K72" s="38">
        <v>2.56</v>
      </c>
      <c r="L72" s="38">
        <v>0.04</v>
      </c>
      <c r="M72" s="38">
        <v>6.08</v>
      </c>
      <c r="N72" s="38">
        <v>1.68</v>
      </c>
      <c r="O72" s="38">
        <v>3.06</v>
      </c>
      <c r="P72" s="38">
        <v>0.12</v>
      </c>
    </row>
    <row r="73" spans="1:16" ht="20.100000000000001" customHeight="1">
      <c r="A73" s="18">
        <v>2</v>
      </c>
      <c r="B73" s="36"/>
      <c r="C73" s="24" t="s">
        <v>18</v>
      </c>
      <c r="D73" s="36">
        <v>350</v>
      </c>
      <c r="E73" s="27">
        <v>12.187999999999999</v>
      </c>
      <c r="F73" s="27">
        <v>13.107999999999999</v>
      </c>
      <c r="G73" s="27">
        <v>56.195999999999998</v>
      </c>
      <c r="H73" s="27">
        <v>391.50799999999998</v>
      </c>
      <c r="I73" s="27">
        <v>168.56</v>
      </c>
      <c r="J73" s="27">
        <v>7.5999999999999998E-2</v>
      </c>
      <c r="K73" s="27">
        <v>12.596</v>
      </c>
      <c r="L73" s="27">
        <v>2.2880000000000003</v>
      </c>
      <c r="M73" s="27">
        <v>139.15599999999998</v>
      </c>
      <c r="N73" s="27">
        <v>34.595999999999997</v>
      </c>
      <c r="O73" s="27">
        <v>167.88399999999999</v>
      </c>
      <c r="P73" s="27">
        <v>2.4119999999999999</v>
      </c>
    </row>
    <row r="74" spans="1:16" ht="20.100000000000001" customHeight="1">
      <c r="A74" s="18">
        <v>2</v>
      </c>
      <c r="B74" s="25"/>
      <c r="C74" s="24" t="s">
        <v>22</v>
      </c>
      <c r="D74" s="23" t="s">
        <v>342</v>
      </c>
      <c r="E74" s="27">
        <v>63.1905</v>
      </c>
      <c r="F74" s="27">
        <v>63.086500000000001</v>
      </c>
      <c r="G74" s="27">
        <v>263.73650000000004</v>
      </c>
      <c r="H74" s="27">
        <v>1872.2685000000001</v>
      </c>
      <c r="I74" s="27">
        <v>812.2645</v>
      </c>
      <c r="J74" s="27">
        <v>1.105</v>
      </c>
      <c r="K74" s="27">
        <v>48.639000000000003</v>
      </c>
      <c r="L74" s="27">
        <v>8.3964999999999996</v>
      </c>
      <c r="M74" s="27">
        <v>321.33499999999998</v>
      </c>
      <c r="N74" s="27">
        <v>332.142</v>
      </c>
      <c r="O74" s="27">
        <v>881.29199999999992</v>
      </c>
      <c r="P74" s="27">
        <v>13.901</v>
      </c>
    </row>
    <row r="75" spans="1:16" ht="16.149999999999999" customHeight="1">
      <c r="B75" s="29"/>
      <c r="C75" s="30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1:16" s="22" customFormat="1" ht="20.100000000000001" customHeight="1">
      <c r="B76" s="21" t="s">
        <v>101</v>
      </c>
      <c r="C76" s="2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1:16" s="22" customFormat="1" ht="20.100000000000001" customHeight="1">
      <c r="B77" s="21" t="s">
        <v>99</v>
      </c>
      <c r="C77" s="2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</row>
    <row r="78" spans="1:16" s="22" customFormat="1" ht="20.100000000000001" customHeight="1">
      <c r="B78" s="21" t="s">
        <v>336</v>
      </c>
      <c r="C78" s="2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8" customHeight="1">
      <c r="B79" s="29"/>
      <c r="C79" s="30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ht="33.6" customHeight="1">
      <c r="B80" s="99" t="s">
        <v>0</v>
      </c>
      <c r="C80" s="100" t="s">
        <v>1</v>
      </c>
      <c r="D80" s="99" t="s">
        <v>2</v>
      </c>
      <c r="E80" s="99" t="s">
        <v>3</v>
      </c>
      <c r="F80" s="99"/>
      <c r="G80" s="99"/>
      <c r="H80" s="99" t="s">
        <v>4</v>
      </c>
      <c r="I80" s="99" t="s">
        <v>5</v>
      </c>
      <c r="J80" s="99"/>
      <c r="K80" s="99"/>
      <c r="L80" s="99"/>
      <c r="M80" s="99" t="s">
        <v>6</v>
      </c>
      <c r="N80" s="99"/>
      <c r="O80" s="99"/>
      <c r="P80" s="99"/>
    </row>
    <row r="81" spans="1:16" ht="29.45" customHeight="1">
      <c r="B81" s="99"/>
      <c r="C81" s="100"/>
      <c r="D81" s="99"/>
      <c r="E81" s="23" t="s">
        <v>7</v>
      </c>
      <c r="F81" s="23" t="s">
        <v>8</v>
      </c>
      <c r="G81" s="23" t="s">
        <v>9</v>
      </c>
      <c r="H81" s="99"/>
      <c r="I81" s="23" t="s">
        <v>11</v>
      </c>
      <c r="J81" s="23" t="s">
        <v>110</v>
      </c>
      <c r="K81" s="23" t="s">
        <v>10</v>
      </c>
      <c r="L81" s="23" t="s">
        <v>12</v>
      </c>
      <c r="M81" s="23" t="s">
        <v>13</v>
      </c>
      <c r="N81" s="23" t="s">
        <v>15</v>
      </c>
      <c r="O81" s="23" t="s">
        <v>111</v>
      </c>
      <c r="P81" s="23" t="s">
        <v>16</v>
      </c>
    </row>
    <row r="82" spans="1:16" ht="15.6" customHeight="1">
      <c r="A82" s="18">
        <v>3</v>
      </c>
      <c r="B82" s="99" t="s">
        <v>17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</row>
    <row r="83" spans="1:16" ht="21.6" customHeight="1">
      <c r="A83" s="18">
        <v>3</v>
      </c>
      <c r="B83" s="23" t="s">
        <v>147</v>
      </c>
      <c r="C83" s="24" t="s">
        <v>148</v>
      </c>
      <c r="D83" s="23">
        <v>250</v>
      </c>
      <c r="E83" s="39">
        <v>7.25</v>
      </c>
      <c r="F83" s="39">
        <v>3.75</v>
      </c>
      <c r="G83" s="39">
        <v>40.25</v>
      </c>
      <c r="H83" s="39">
        <v>224.89999999999998</v>
      </c>
      <c r="I83" s="39">
        <v>17.600000000000001</v>
      </c>
      <c r="J83" s="39">
        <v>0.125</v>
      </c>
      <c r="K83" s="39">
        <v>0.67500000000000004</v>
      </c>
      <c r="L83" s="39">
        <v>0.15</v>
      </c>
      <c r="M83" s="39">
        <v>144.75</v>
      </c>
      <c r="N83" s="39">
        <v>42.25</v>
      </c>
      <c r="O83" s="39">
        <v>177.5</v>
      </c>
      <c r="P83" s="39">
        <v>0.875</v>
      </c>
    </row>
    <row r="84" spans="1:16" ht="20.45" customHeight="1">
      <c r="A84" s="18">
        <v>3</v>
      </c>
      <c r="B84" s="23"/>
      <c r="C84" s="24" t="s">
        <v>252</v>
      </c>
      <c r="D84" s="23">
        <v>40</v>
      </c>
      <c r="E84" s="40">
        <v>3.7199999999999998</v>
      </c>
      <c r="F84" s="47">
        <v>5.0666666666666664</v>
      </c>
      <c r="G84" s="39">
        <v>7.2000000000000011</v>
      </c>
      <c r="H84" s="39">
        <v>89.279999999999987</v>
      </c>
      <c r="I84" s="39">
        <v>40</v>
      </c>
      <c r="J84" s="39">
        <v>2.6666666666666665E-2</v>
      </c>
      <c r="K84" s="39">
        <v>2.04</v>
      </c>
      <c r="L84" s="39">
        <v>0.12</v>
      </c>
      <c r="M84" s="39">
        <v>30.16</v>
      </c>
      <c r="N84" s="39">
        <v>7.16</v>
      </c>
      <c r="O84" s="39">
        <v>48.32</v>
      </c>
      <c r="P84" s="39">
        <v>0.28000000000000003</v>
      </c>
    </row>
    <row r="85" spans="1:16">
      <c r="B85" s="23" t="s">
        <v>219</v>
      </c>
      <c r="C85" s="24" t="s">
        <v>220</v>
      </c>
      <c r="D85" s="23">
        <v>50</v>
      </c>
      <c r="E85" s="39">
        <v>3.75</v>
      </c>
      <c r="F85" s="39">
        <v>1.45</v>
      </c>
      <c r="G85" s="39">
        <v>25.7</v>
      </c>
      <c r="H85" s="39">
        <v>130.85</v>
      </c>
      <c r="I85" s="39">
        <v>0</v>
      </c>
      <c r="J85" s="39">
        <v>1.4999999999999999E-2</v>
      </c>
      <c r="K85" s="39">
        <v>0</v>
      </c>
      <c r="L85" s="39">
        <v>0.85</v>
      </c>
      <c r="M85" s="39">
        <v>9.5</v>
      </c>
      <c r="N85" s="39">
        <v>6.5</v>
      </c>
      <c r="O85" s="39">
        <v>32.5</v>
      </c>
      <c r="P85" s="39">
        <v>0.6</v>
      </c>
    </row>
    <row r="86" spans="1:16" ht="15.6" customHeight="1">
      <c r="B86" s="23" t="s">
        <v>235</v>
      </c>
      <c r="C86" s="24" t="s">
        <v>236</v>
      </c>
      <c r="D86" s="23">
        <v>20</v>
      </c>
      <c r="E86" s="40">
        <v>4.3600000000000003</v>
      </c>
      <c r="F86" s="39">
        <v>5.2</v>
      </c>
      <c r="G86" s="39">
        <v>0</v>
      </c>
      <c r="H86" s="39">
        <v>64.239999999999995</v>
      </c>
      <c r="I86" s="39">
        <v>31.200000000000003</v>
      </c>
      <c r="J86" s="39">
        <v>6.0000000000000001E-3</v>
      </c>
      <c r="K86" s="39">
        <v>5.6000000000000008E-2</v>
      </c>
      <c r="L86" s="39">
        <v>0.1</v>
      </c>
      <c r="M86" s="39">
        <v>154.88</v>
      </c>
      <c r="N86" s="39">
        <v>6.09</v>
      </c>
      <c r="O86" s="39">
        <v>87</v>
      </c>
      <c r="P86" s="39">
        <v>0.17400000000000002</v>
      </c>
    </row>
    <row r="87" spans="1:16" ht="20.100000000000001" customHeight="1">
      <c r="A87" s="18">
        <v>3</v>
      </c>
      <c r="B87" s="27" t="s">
        <v>173</v>
      </c>
      <c r="C87" s="24" t="s">
        <v>174</v>
      </c>
      <c r="D87" s="23">
        <v>200</v>
      </c>
      <c r="E87" s="40">
        <v>3.94</v>
      </c>
      <c r="F87" s="39">
        <v>3.06</v>
      </c>
      <c r="G87" s="39">
        <v>16.34</v>
      </c>
      <c r="H87" s="39">
        <v>108.66</v>
      </c>
      <c r="I87" s="39">
        <v>16.28</v>
      </c>
      <c r="J87" s="39">
        <v>0.02</v>
      </c>
      <c r="K87" s="39">
        <v>0.64</v>
      </c>
      <c r="L87" s="39">
        <v>0</v>
      </c>
      <c r="M87" s="39">
        <v>130.56</v>
      </c>
      <c r="N87" s="39">
        <v>24.96</v>
      </c>
      <c r="O87" s="39">
        <v>111.7</v>
      </c>
      <c r="P87" s="39">
        <v>0.66</v>
      </c>
    </row>
    <row r="88" spans="1:16" ht="17.45" customHeight="1">
      <c r="A88" s="18">
        <v>3</v>
      </c>
      <c r="B88" s="23"/>
      <c r="C88" s="24" t="s">
        <v>18</v>
      </c>
      <c r="D88" s="23">
        <v>560</v>
      </c>
      <c r="E88" s="41">
        <v>23.02</v>
      </c>
      <c r="F88" s="27">
        <v>18.526666666666664</v>
      </c>
      <c r="G88" s="27">
        <v>89.490000000000009</v>
      </c>
      <c r="H88" s="27">
        <v>617.92999999999995</v>
      </c>
      <c r="I88" s="27">
        <v>105.08000000000001</v>
      </c>
      <c r="J88" s="27">
        <v>0.19266666666666665</v>
      </c>
      <c r="K88" s="27">
        <v>3.4110000000000005</v>
      </c>
      <c r="L88" s="27">
        <v>1.2199999999999998</v>
      </c>
      <c r="M88" s="27">
        <v>469.85</v>
      </c>
      <c r="N88" s="27">
        <v>86.96</v>
      </c>
      <c r="O88" s="27">
        <v>457.02</v>
      </c>
      <c r="P88" s="27">
        <v>2.5890000000000004</v>
      </c>
    </row>
    <row r="89" spans="1:16" ht="21" customHeight="1">
      <c r="A89" s="18">
        <v>3</v>
      </c>
      <c r="B89" s="99" t="s">
        <v>19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</row>
    <row r="90" spans="1:16" ht="29.45" customHeight="1">
      <c r="A90" s="18">
        <v>3</v>
      </c>
      <c r="B90" s="23" t="s">
        <v>152</v>
      </c>
      <c r="C90" s="24" t="s">
        <v>153</v>
      </c>
      <c r="D90" s="23">
        <v>100</v>
      </c>
      <c r="E90" s="26">
        <v>0.88</v>
      </c>
      <c r="F90" s="26">
        <v>5.43</v>
      </c>
      <c r="G90" s="26">
        <v>3.25</v>
      </c>
      <c r="H90" s="26">
        <v>65.37</v>
      </c>
      <c r="I90" s="26">
        <v>38.299999999999997</v>
      </c>
      <c r="J90" s="26">
        <v>0.04</v>
      </c>
      <c r="K90" s="26">
        <v>7.73</v>
      </c>
      <c r="L90" s="26">
        <v>0.95</v>
      </c>
      <c r="M90" s="26">
        <v>15.14</v>
      </c>
      <c r="N90" s="26">
        <v>14.71</v>
      </c>
      <c r="O90" s="26">
        <v>27.51</v>
      </c>
      <c r="P90" s="26">
        <v>0.63</v>
      </c>
    </row>
    <row r="91" spans="1:16" ht="20.45" customHeight="1">
      <c r="B91" s="23" t="s">
        <v>154</v>
      </c>
      <c r="C91" s="24" t="s">
        <v>155</v>
      </c>
      <c r="D91" s="23">
        <v>100</v>
      </c>
      <c r="E91" s="26">
        <v>5.17</v>
      </c>
      <c r="F91" s="26">
        <v>5.13</v>
      </c>
      <c r="G91" s="26">
        <v>34.76</v>
      </c>
      <c r="H91" s="26">
        <v>205.89</v>
      </c>
      <c r="I91" s="26">
        <v>0.67</v>
      </c>
      <c r="J91" s="26">
        <v>7.0000000000000007E-2</v>
      </c>
      <c r="K91" s="26">
        <v>2.5299999999999998</v>
      </c>
      <c r="L91" s="26">
        <v>1.22</v>
      </c>
      <c r="M91" s="26">
        <v>24.57</v>
      </c>
      <c r="N91" s="26">
        <v>16.89</v>
      </c>
      <c r="O91" s="26">
        <v>59.85</v>
      </c>
      <c r="P91" s="26">
        <v>0.99</v>
      </c>
    </row>
    <row r="92" spans="1:16" ht="20.45" customHeight="1">
      <c r="B92" s="25" t="s">
        <v>117</v>
      </c>
      <c r="C92" s="75" t="s">
        <v>185</v>
      </c>
      <c r="D92" s="25">
        <v>100</v>
      </c>
      <c r="E92" s="26">
        <v>1.82</v>
      </c>
      <c r="F92" s="26">
        <v>4.51</v>
      </c>
      <c r="G92" s="26">
        <v>10.01</v>
      </c>
      <c r="H92" s="26">
        <v>87.91</v>
      </c>
      <c r="I92" s="26">
        <v>151.41</v>
      </c>
      <c r="J92" s="26">
        <v>0.03</v>
      </c>
      <c r="K92" s="26">
        <v>17.96</v>
      </c>
      <c r="L92" s="26">
        <v>0.61</v>
      </c>
      <c r="M92" s="26">
        <v>44.66</v>
      </c>
      <c r="N92" s="26">
        <v>17.82</v>
      </c>
      <c r="O92" s="26">
        <v>32.58</v>
      </c>
      <c r="P92" s="26">
        <v>0.6</v>
      </c>
    </row>
    <row r="93" spans="1:16" ht="20.45" customHeight="1">
      <c r="B93" s="25" t="s">
        <v>118</v>
      </c>
      <c r="C93" s="75" t="s">
        <v>119</v>
      </c>
      <c r="D93" s="25">
        <v>100</v>
      </c>
      <c r="E93" s="26">
        <v>1</v>
      </c>
      <c r="F93" s="26">
        <v>0.1</v>
      </c>
      <c r="G93" s="26">
        <v>3.2</v>
      </c>
      <c r="H93" s="26">
        <v>17.7</v>
      </c>
      <c r="I93" s="26">
        <v>0</v>
      </c>
      <c r="J93" s="26">
        <v>0.01</v>
      </c>
      <c r="K93" s="26">
        <v>6</v>
      </c>
      <c r="L93" s="26">
        <v>0.7</v>
      </c>
      <c r="M93" s="26">
        <v>8.8000000000000007</v>
      </c>
      <c r="N93" s="26">
        <v>13.05</v>
      </c>
      <c r="O93" s="26">
        <v>30.45</v>
      </c>
      <c r="P93" s="26">
        <v>0.7</v>
      </c>
    </row>
    <row r="94" spans="1:16" ht="20.45" customHeight="1">
      <c r="B94" s="65"/>
      <c r="C94" s="66" t="s">
        <v>295</v>
      </c>
      <c r="D94" s="65"/>
      <c r="E94" s="27">
        <v>1.35</v>
      </c>
      <c r="F94" s="27">
        <v>4.97</v>
      </c>
      <c r="G94" s="27">
        <v>6.63</v>
      </c>
      <c r="H94" s="27">
        <v>76.64</v>
      </c>
      <c r="I94" s="27">
        <v>94.85499999999999</v>
      </c>
      <c r="J94" s="27">
        <v>3.5000000000000003E-2</v>
      </c>
      <c r="K94" s="27">
        <v>12.845000000000001</v>
      </c>
      <c r="L94" s="27">
        <v>0.78</v>
      </c>
      <c r="M94" s="27">
        <v>29.9</v>
      </c>
      <c r="N94" s="27">
        <v>16.265000000000001</v>
      </c>
      <c r="O94" s="27">
        <v>30.045000000000002</v>
      </c>
      <c r="P94" s="27">
        <v>0.61499999999999999</v>
      </c>
    </row>
    <row r="95" spans="1:16" ht="25.15" customHeight="1">
      <c r="B95" s="23" t="s">
        <v>156</v>
      </c>
      <c r="C95" s="24" t="s">
        <v>157</v>
      </c>
      <c r="D95" s="23" t="s">
        <v>337</v>
      </c>
      <c r="E95" s="25">
        <v>2.5650000000000004</v>
      </c>
      <c r="F95" s="25">
        <v>6.57</v>
      </c>
      <c r="G95" s="25">
        <v>12.705</v>
      </c>
      <c r="H95" s="25">
        <v>120.21000000000001</v>
      </c>
      <c r="I95" s="25">
        <v>144.01999999999998</v>
      </c>
      <c r="J95" s="25">
        <v>0.05</v>
      </c>
      <c r="K95" s="25">
        <v>4.75</v>
      </c>
      <c r="L95" s="25">
        <v>0.70500000000000007</v>
      </c>
      <c r="M95" s="25">
        <v>36.86</v>
      </c>
      <c r="N95" s="25">
        <v>22.48</v>
      </c>
      <c r="O95" s="25">
        <v>60.72</v>
      </c>
      <c r="P95" s="25">
        <v>1.1700000000000002</v>
      </c>
    </row>
    <row r="96" spans="1:16" ht="31.15" customHeight="1">
      <c r="B96" s="25" t="s">
        <v>187</v>
      </c>
      <c r="C96" s="75" t="s">
        <v>188</v>
      </c>
      <c r="D96" s="25" t="s">
        <v>337</v>
      </c>
      <c r="E96" s="25">
        <v>6.28</v>
      </c>
      <c r="F96" s="25">
        <v>6.625</v>
      </c>
      <c r="G96" s="25">
        <v>15.95</v>
      </c>
      <c r="H96" s="25">
        <v>148.54499999999999</v>
      </c>
      <c r="I96" s="25">
        <v>132.15</v>
      </c>
      <c r="J96" s="25">
        <v>8.4999999999999992E-2</v>
      </c>
      <c r="K96" s="25">
        <v>0.78</v>
      </c>
      <c r="L96" s="25">
        <v>0.42499999999999999</v>
      </c>
      <c r="M96" s="25">
        <v>15.75</v>
      </c>
      <c r="N96" s="25">
        <v>25.619999999999997</v>
      </c>
      <c r="O96" s="25">
        <v>90.08</v>
      </c>
      <c r="P96" s="25">
        <v>1.1000000000000001</v>
      </c>
    </row>
    <row r="97" spans="1:16" ht="25.15" customHeight="1">
      <c r="B97" s="65"/>
      <c r="C97" s="66" t="s">
        <v>295</v>
      </c>
      <c r="D97" s="65"/>
      <c r="E97" s="27">
        <v>4.4225000000000003</v>
      </c>
      <c r="F97" s="27">
        <v>6.5975000000000001</v>
      </c>
      <c r="G97" s="27">
        <v>14.327500000000001</v>
      </c>
      <c r="H97" s="27">
        <v>134.3775</v>
      </c>
      <c r="I97" s="27">
        <v>138.08499999999998</v>
      </c>
      <c r="J97" s="27">
        <v>6.7500000000000004E-2</v>
      </c>
      <c r="K97" s="27">
        <v>2.7650000000000001</v>
      </c>
      <c r="L97" s="27">
        <v>0.56500000000000006</v>
      </c>
      <c r="M97" s="27">
        <v>26.305</v>
      </c>
      <c r="N97" s="27">
        <v>24.049999999999997</v>
      </c>
      <c r="O97" s="27">
        <v>75.400000000000006</v>
      </c>
      <c r="P97" s="27">
        <v>1.1350000000000002</v>
      </c>
    </row>
    <row r="98" spans="1:16" ht="16.149999999999999" customHeight="1">
      <c r="B98" s="27" t="s">
        <v>158</v>
      </c>
      <c r="C98" s="24" t="s">
        <v>159</v>
      </c>
      <c r="D98" s="23">
        <v>100</v>
      </c>
      <c r="E98" s="26">
        <v>10.513999999999999</v>
      </c>
      <c r="F98" s="26">
        <v>14.119</v>
      </c>
      <c r="G98" s="26">
        <v>7.1720000000000006</v>
      </c>
      <c r="H98" s="26">
        <v>197.815</v>
      </c>
      <c r="I98" s="26">
        <v>32.492999999999995</v>
      </c>
      <c r="J98" s="26">
        <v>0.105</v>
      </c>
      <c r="K98" s="26">
        <v>2.2329999999999997</v>
      </c>
      <c r="L98" s="26">
        <v>0.64699999999999991</v>
      </c>
      <c r="M98" s="26">
        <v>18.678999999999998</v>
      </c>
      <c r="N98" s="26">
        <v>11.978999999999999</v>
      </c>
      <c r="O98" s="26">
        <v>109.56299999999999</v>
      </c>
      <c r="P98" s="26">
        <v>1.2230000000000001</v>
      </c>
    </row>
    <row r="99" spans="1:16" ht="16.149999999999999" customHeight="1">
      <c r="B99" s="26" t="s">
        <v>326</v>
      </c>
      <c r="C99" s="75" t="s">
        <v>327</v>
      </c>
      <c r="D99" s="25">
        <v>100</v>
      </c>
      <c r="E99" s="26">
        <v>15.6</v>
      </c>
      <c r="F99" s="26">
        <v>13.9</v>
      </c>
      <c r="G99" s="26">
        <v>8.8000000000000007</v>
      </c>
      <c r="H99" s="26">
        <v>222.7</v>
      </c>
      <c r="I99" s="26">
        <v>233</v>
      </c>
      <c r="J99" s="26">
        <v>0.16</v>
      </c>
      <c r="K99" s="26">
        <v>1.24</v>
      </c>
      <c r="L99" s="26">
        <v>0.74</v>
      </c>
      <c r="M99" s="26">
        <v>28</v>
      </c>
      <c r="N99" s="26">
        <v>22.3</v>
      </c>
      <c r="O99" s="26">
        <v>159.69999999999999</v>
      </c>
      <c r="P99" s="26">
        <v>1.94</v>
      </c>
    </row>
    <row r="100" spans="1:16" ht="19.899999999999999" customHeight="1">
      <c r="B100" s="27"/>
      <c r="C100" s="68" t="s">
        <v>295</v>
      </c>
      <c r="D100" s="67"/>
      <c r="E100" s="27">
        <v>13.056999999999999</v>
      </c>
      <c r="F100" s="27">
        <v>14.009499999999999</v>
      </c>
      <c r="G100" s="27">
        <v>7.9860000000000007</v>
      </c>
      <c r="H100" s="27">
        <v>210.25749999999999</v>
      </c>
      <c r="I100" s="27">
        <v>132.7465</v>
      </c>
      <c r="J100" s="27">
        <v>0.13250000000000001</v>
      </c>
      <c r="K100" s="27">
        <v>1.7364999999999999</v>
      </c>
      <c r="L100" s="27">
        <v>0.69350000000000001</v>
      </c>
      <c r="M100" s="27">
        <v>23.339500000000001</v>
      </c>
      <c r="N100" s="27">
        <v>17.139499999999998</v>
      </c>
      <c r="O100" s="27">
        <v>134.63149999999999</v>
      </c>
      <c r="P100" s="27">
        <v>1.5815000000000001</v>
      </c>
    </row>
    <row r="101" spans="1:16" ht="28.15" customHeight="1">
      <c r="B101" s="27" t="s">
        <v>160</v>
      </c>
      <c r="C101" s="24" t="s">
        <v>161</v>
      </c>
      <c r="D101" s="23">
        <v>180</v>
      </c>
      <c r="E101" s="26">
        <v>8.9640000000000004</v>
      </c>
      <c r="F101" s="26">
        <v>5.6340000000000003</v>
      </c>
      <c r="G101" s="26">
        <v>39.384</v>
      </c>
      <c r="H101" s="26">
        <v>244.09800000000004</v>
      </c>
      <c r="I101" s="26">
        <v>15.48</v>
      </c>
      <c r="J101" s="26">
        <v>0.23400000000000001</v>
      </c>
      <c r="K101" s="26">
        <v>0</v>
      </c>
      <c r="L101" s="26">
        <v>0.66600000000000004</v>
      </c>
      <c r="M101" s="26">
        <v>14.453999999999999</v>
      </c>
      <c r="N101" s="26">
        <v>131.54400000000001</v>
      </c>
      <c r="O101" s="26">
        <v>197.37</v>
      </c>
      <c r="P101" s="26">
        <v>4.41</v>
      </c>
    </row>
    <row r="102" spans="1:16" ht="20.45" customHeight="1">
      <c r="B102" s="26" t="s">
        <v>303</v>
      </c>
      <c r="C102" s="75" t="s">
        <v>304</v>
      </c>
      <c r="D102" s="25">
        <v>180</v>
      </c>
      <c r="E102" s="26">
        <v>3.798</v>
      </c>
      <c r="F102" s="26">
        <v>5.9940000000000007</v>
      </c>
      <c r="G102" s="26">
        <v>16.290000000000003</v>
      </c>
      <c r="H102" s="26">
        <v>134.298</v>
      </c>
      <c r="I102" s="26">
        <v>49.698</v>
      </c>
      <c r="J102" s="26">
        <v>5.3999999999999999E-2</v>
      </c>
      <c r="K102" s="26">
        <v>35.64</v>
      </c>
      <c r="L102" s="26">
        <v>0.88200000000000001</v>
      </c>
      <c r="M102" s="26">
        <v>85.626000000000005</v>
      </c>
      <c r="N102" s="26">
        <v>31.014000000000003</v>
      </c>
      <c r="O102" s="26">
        <v>61.632000000000005</v>
      </c>
      <c r="P102" s="26">
        <v>1.1880000000000002</v>
      </c>
    </row>
    <row r="103" spans="1:16" ht="20.45" customHeight="1">
      <c r="B103" s="27"/>
      <c r="C103" s="66" t="s">
        <v>295</v>
      </c>
      <c r="D103" s="65"/>
      <c r="E103" s="27">
        <v>6.3810000000000002</v>
      </c>
      <c r="F103" s="27">
        <v>5.8140000000000001</v>
      </c>
      <c r="G103" s="27">
        <v>27.837000000000003</v>
      </c>
      <c r="H103" s="27">
        <v>189.19800000000004</v>
      </c>
      <c r="I103" s="27">
        <v>32.588999999999999</v>
      </c>
      <c r="J103" s="27">
        <v>0.14400000000000002</v>
      </c>
      <c r="K103" s="27">
        <v>17.82</v>
      </c>
      <c r="L103" s="27">
        <v>0.77400000000000002</v>
      </c>
      <c r="M103" s="27">
        <v>50.04</v>
      </c>
      <c r="N103" s="27">
        <v>81.279000000000011</v>
      </c>
      <c r="O103" s="27">
        <v>129.501</v>
      </c>
      <c r="P103" s="27">
        <v>2.7990000000000004</v>
      </c>
    </row>
    <row r="104" spans="1:16" ht="18" customHeight="1">
      <c r="B104" s="27" t="s">
        <v>162</v>
      </c>
      <c r="C104" s="24" t="s">
        <v>163</v>
      </c>
      <c r="D104" s="23">
        <v>200</v>
      </c>
      <c r="E104" s="25">
        <v>0.18</v>
      </c>
      <c r="F104" s="25">
        <v>0.08</v>
      </c>
      <c r="G104" s="25">
        <v>16.3</v>
      </c>
      <c r="H104" s="25">
        <v>66.64</v>
      </c>
      <c r="I104" s="25">
        <v>2.04</v>
      </c>
      <c r="J104" s="25">
        <v>0</v>
      </c>
      <c r="K104" s="25">
        <v>16</v>
      </c>
      <c r="L104" s="25">
        <v>0</v>
      </c>
      <c r="M104" s="25">
        <v>6.78</v>
      </c>
      <c r="N104" s="25">
        <v>5.4</v>
      </c>
      <c r="O104" s="25">
        <v>5.74</v>
      </c>
      <c r="P104" s="25">
        <v>0.28000000000000003</v>
      </c>
    </row>
    <row r="105" spans="1:16" ht="14.45" customHeight="1">
      <c r="B105" s="23" t="s">
        <v>211</v>
      </c>
      <c r="C105" s="24" t="s">
        <v>212</v>
      </c>
      <c r="D105" s="23">
        <v>40</v>
      </c>
      <c r="E105" s="25">
        <v>3.04</v>
      </c>
      <c r="F105" s="25">
        <v>0.32000000000000006</v>
      </c>
      <c r="G105" s="25">
        <v>19.680000000000003</v>
      </c>
      <c r="H105" s="25">
        <v>93.76</v>
      </c>
      <c r="I105" s="25">
        <v>0</v>
      </c>
      <c r="J105" s="25">
        <v>4.4000000000000004E-2</v>
      </c>
      <c r="K105" s="25">
        <v>0</v>
      </c>
      <c r="L105" s="25">
        <v>0.48</v>
      </c>
      <c r="M105" s="25">
        <v>8</v>
      </c>
      <c r="N105" s="25">
        <v>5.6000000000000005</v>
      </c>
      <c r="O105" s="25">
        <v>26</v>
      </c>
      <c r="P105" s="25">
        <v>0.44000000000000006</v>
      </c>
    </row>
    <row r="106" spans="1:16" ht="15" customHeight="1">
      <c r="B106" s="23" t="s">
        <v>213</v>
      </c>
      <c r="C106" s="24" t="s">
        <v>214</v>
      </c>
      <c r="D106" s="23">
        <v>40</v>
      </c>
      <c r="E106" s="25">
        <v>2.2399999999999998</v>
      </c>
      <c r="F106" s="25">
        <v>0.44000000000000006</v>
      </c>
      <c r="G106" s="25">
        <v>23.76</v>
      </c>
      <c r="H106" s="25">
        <v>107.96</v>
      </c>
      <c r="I106" s="25">
        <v>0</v>
      </c>
      <c r="J106" s="25">
        <v>0.16000000000000003</v>
      </c>
      <c r="K106" s="25">
        <v>0</v>
      </c>
      <c r="L106" s="25">
        <v>0.36000000000000004</v>
      </c>
      <c r="M106" s="25">
        <v>9.2000000000000011</v>
      </c>
      <c r="N106" s="25">
        <v>10</v>
      </c>
      <c r="O106" s="25">
        <v>42.400000000000006</v>
      </c>
      <c r="P106" s="25">
        <v>1.2400000000000002</v>
      </c>
    </row>
    <row r="107" spans="1:16" ht="18" customHeight="1">
      <c r="A107" s="18">
        <v>3</v>
      </c>
      <c r="B107" s="23"/>
      <c r="C107" s="24" t="s">
        <v>18</v>
      </c>
      <c r="D107" s="23" t="s">
        <v>343</v>
      </c>
      <c r="E107" s="27">
        <v>30.670499999999997</v>
      </c>
      <c r="F107" s="41">
        <v>32.230999999999995</v>
      </c>
      <c r="G107" s="27">
        <v>116.52050000000001</v>
      </c>
      <c r="H107" s="27">
        <v>878.83299999999997</v>
      </c>
      <c r="I107" s="27">
        <v>400.31549999999999</v>
      </c>
      <c r="J107" s="27">
        <v>0.58299999999999996</v>
      </c>
      <c r="K107" s="27">
        <v>51.166499999999999</v>
      </c>
      <c r="L107" s="27">
        <v>3.6524999999999999</v>
      </c>
      <c r="M107" s="27">
        <v>153.56449999999998</v>
      </c>
      <c r="N107" s="27">
        <v>159.73349999999999</v>
      </c>
      <c r="O107" s="27">
        <v>443.71749999999997</v>
      </c>
      <c r="P107" s="27">
        <v>8.0905000000000022</v>
      </c>
    </row>
    <row r="108" spans="1:16" ht="15" customHeight="1">
      <c r="A108" s="18">
        <v>3</v>
      </c>
      <c r="B108" s="99" t="s">
        <v>20</v>
      </c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</row>
    <row r="109" spans="1:16" ht="15" customHeight="1">
      <c r="B109" s="23" t="s">
        <v>231</v>
      </c>
      <c r="C109" s="24" t="s">
        <v>268</v>
      </c>
      <c r="D109" s="23">
        <v>80</v>
      </c>
      <c r="E109" s="26">
        <v>5.944</v>
      </c>
      <c r="F109" s="26">
        <v>6.24</v>
      </c>
      <c r="G109" s="26">
        <v>38.72</v>
      </c>
      <c r="H109" s="26">
        <v>234.816</v>
      </c>
      <c r="I109" s="26">
        <v>84</v>
      </c>
      <c r="J109" s="26">
        <v>5.6000000000000008E-2</v>
      </c>
      <c r="K109" s="26">
        <v>0.84000000000000008</v>
      </c>
      <c r="L109" s="26">
        <v>2.536</v>
      </c>
      <c r="M109" s="26">
        <v>72.496000000000009</v>
      </c>
      <c r="N109" s="26">
        <v>17.975999999999999</v>
      </c>
      <c r="O109" s="26">
        <v>134.43199999999999</v>
      </c>
      <c r="P109" s="26">
        <v>1.3440000000000001</v>
      </c>
    </row>
    <row r="110" spans="1:16" ht="18" customHeight="1">
      <c r="A110" s="18">
        <v>3</v>
      </c>
      <c r="B110" s="23" t="s">
        <v>229</v>
      </c>
      <c r="C110" s="24" t="s">
        <v>230</v>
      </c>
      <c r="D110" s="23">
        <v>100</v>
      </c>
      <c r="E110" s="26">
        <v>1.1499999999999999</v>
      </c>
      <c r="F110" s="26">
        <v>4.49</v>
      </c>
      <c r="G110" s="26">
        <v>11.04</v>
      </c>
      <c r="H110" s="26">
        <v>89.17</v>
      </c>
      <c r="I110" s="26">
        <v>1152</v>
      </c>
      <c r="J110" s="26">
        <v>0.04</v>
      </c>
      <c r="K110" s="26">
        <v>1.92</v>
      </c>
      <c r="L110" s="26">
        <v>0.84</v>
      </c>
      <c r="M110" s="26">
        <v>22.96</v>
      </c>
      <c r="N110" s="26">
        <v>31.74</v>
      </c>
      <c r="O110" s="26">
        <v>46.02</v>
      </c>
      <c r="P110" s="26">
        <v>0.6</v>
      </c>
    </row>
    <row r="111" spans="1:16" ht="18.600000000000001" customHeight="1">
      <c r="A111" s="18">
        <v>3</v>
      </c>
      <c r="B111" s="27" t="s">
        <v>223</v>
      </c>
      <c r="C111" s="24" t="s">
        <v>224</v>
      </c>
      <c r="D111" s="23">
        <v>200</v>
      </c>
      <c r="E111" s="25">
        <v>1.54</v>
      </c>
      <c r="F111" s="25">
        <v>1.1399999999999999</v>
      </c>
      <c r="G111" s="25">
        <v>2.2599999999999998</v>
      </c>
      <c r="H111" s="25">
        <v>25.5</v>
      </c>
      <c r="I111" s="25">
        <v>6.64</v>
      </c>
      <c r="J111" s="25">
        <v>0.02</v>
      </c>
      <c r="K111" s="25">
        <v>0.3</v>
      </c>
      <c r="L111" s="25">
        <v>0</v>
      </c>
      <c r="M111" s="25">
        <v>57.16</v>
      </c>
      <c r="N111" s="25">
        <v>9.92</v>
      </c>
      <c r="O111" s="25">
        <v>46.32</v>
      </c>
      <c r="P111" s="25">
        <v>0.76</v>
      </c>
    </row>
    <row r="112" spans="1:16" ht="14.45" customHeight="1">
      <c r="A112" s="18">
        <v>3</v>
      </c>
      <c r="B112" s="23"/>
      <c r="C112" s="24" t="s">
        <v>18</v>
      </c>
      <c r="D112" s="23">
        <v>380</v>
      </c>
      <c r="E112" s="89">
        <v>8.6340000000000003</v>
      </c>
      <c r="F112" s="27">
        <v>11.870000000000001</v>
      </c>
      <c r="G112" s="27">
        <v>52.019999999999996</v>
      </c>
      <c r="H112" s="27">
        <v>349.48599999999999</v>
      </c>
      <c r="I112" s="27">
        <v>1242.6400000000001</v>
      </c>
      <c r="J112" s="27">
        <v>0.11600000000000001</v>
      </c>
      <c r="K112" s="27">
        <v>3.0599999999999996</v>
      </c>
      <c r="L112" s="27">
        <v>3.3759999999999999</v>
      </c>
      <c r="M112" s="27">
        <v>152.61600000000001</v>
      </c>
      <c r="N112" s="27">
        <v>59.635999999999996</v>
      </c>
      <c r="O112" s="27">
        <v>226.77199999999999</v>
      </c>
      <c r="P112" s="27">
        <v>2.7039999999999997</v>
      </c>
    </row>
    <row r="113" spans="1:16" ht="15.6" customHeight="1">
      <c r="A113" s="18">
        <v>3</v>
      </c>
      <c r="B113" s="23"/>
      <c r="C113" s="24" t="s">
        <v>23</v>
      </c>
      <c r="D113" s="23" t="s">
        <v>344</v>
      </c>
      <c r="E113" s="27">
        <v>62.3245</v>
      </c>
      <c r="F113" s="27">
        <v>62.627666666666663</v>
      </c>
      <c r="G113" s="27">
        <v>258.03050000000002</v>
      </c>
      <c r="H113" s="27">
        <v>1846.2489999999998</v>
      </c>
      <c r="I113" s="27">
        <v>1748.0355</v>
      </c>
      <c r="J113" s="27">
        <v>0.89166666666666661</v>
      </c>
      <c r="K113" s="27">
        <v>57.637500000000003</v>
      </c>
      <c r="L113" s="27">
        <v>8.2484999999999999</v>
      </c>
      <c r="M113" s="27">
        <v>776.03050000000007</v>
      </c>
      <c r="N113" s="27">
        <v>306.3295</v>
      </c>
      <c r="O113" s="27">
        <v>1127.5094999999999</v>
      </c>
      <c r="P113" s="27">
        <v>13.383500000000003</v>
      </c>
    </row>
    <row r="114" spans="1:16" ht="15" customHeight="1">
      <c r="B114" s="29"/>
      <c r="C114" s="30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1:16" s="22" customFormat="1" ht="20.100000000000001" customHeight="1">
      <c r="B115" s="21" t="s">
        <v>102</v>
      </c>
      <c r="C115" s="2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</row>
    <row r="116" spans="1:16" s="22" customFormat="1" ht="20.100000000000001" customHeight="1">
      <c r="B116" s="21" t="s">
        <v>99</v>
      </c>
      <c r="C116" s="2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</row>
    <row r="117" spans="1:16" s="22" customFormat="1" ht="20.100000000000001" customHeight="1">
      <c r="B117" s="21" t="s">
        <v>336</v>
      </c>
      <c r="C117" s="2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</row>
    <row r="118" spans="1:16" s="22" customFormat="1" ht="20.100000000000001" customHeight="1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 ht="39.75" customHeight="1">
      <c r="B119" s="99" t="s">
        <v>0</v>
      </c>
      <c r="C119" s="100" t="s">
        <v>1</v>
      </c>
      <c r="D119" s="99" t="s">
        <v>2</v>
      </c>
      <c r="E119" s="99" t="s">
        <v>3</v>
      </c>
      <c r="F119" s="99"/>
      <c r="G119" s="99"/>
      <c r="H119" s="99" t="s">
        <v>4</v>
      </c>
      <c r="I119" s="99" t="s">
        <v>5</v>
      </c>
      <c r="J119" s="99"/>
      <c r="K119" s="99"/>
      <c r="L119" s="99"/>
      <c r="M119" s="99" t="s">
        <v>6</v>
      </c>
      <c r="N119" s="99"/>
      <c r="O119" s="99"/>
      <c r="P119" s="99"/>
    </row>
    <row r="120" spans="1:16" ht="33" customHeight="1">
      <c r="B120" s="99"/>
      <c r="C120" s="100"/>
      <c r="D120" s="99"/>
      <c r="E120" s="23" t="s">
        <v>7</v>
      </c>
      <c r="F120" s="23" t="s">
        <v>8</v>
      </c>
      <c r="G120" s="23" t="s">
        <v>9</v>
      </c>
      <c r="H120" s="99"/>
      <c r="I120" s="23" t="s">
        <v>11</v>
      </c>
      <c r="J120" s="23" t="s">
        <v>110</v>
      </c>
      <c r="K120" s="23" t="s">
        <v>10</v>
      </c>
      <c r="L120" s="23" t="s">
        <v>12</v>
      </c>
      <c r="M120" s="23" t="s">
        <v>13</v>
      </c>
      <c r="N120" s="23" t="s">
        <v>15</v>
      </c>
      <c r="O120" s="23" t="s">
        <v>111</v>
      </c>
      <c r="P120" s="23" t="s">
        <v>16</v>
      </c>
    </row>
    <row r="121" spans="1:16" ht="15" customHeight="1">
      <c r="A121" s="18">
        <v>4</v>
      </c>
      <c r="B121" s="99" t="s">
        <v>17</v>
      </c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</row>
    <row r="122" spans="1:16" ht="29.45" customHeight="1">
      <c r="A122" s="18">
        <v>4</v>
      </c>
      <c r="B122" s="23" t="s">
        <v>225</v>
      </c>
      <c r="C122" s="24" t="s">
        <v>226</v>
      </c>
      <c r="D122" s="23" t="s">
        <v>122</v>
      </c>
      <c r="E122" s="26">
        <v>18.326000000000001</v>
      </c>
      <c r="F122" s="26">
        <v>10.116999999999999</v>
      </c>
      <c r="G122" s="26">
        <v>47.668999999999997</v>
      </c>
      <c r="H122" s="26">
        <v>355.03299999999996</v>
      </c>
      <c r="I122" s="26">
        <v>48.533000000000001</v>
      </c>
      <c r="J122" s="26">
        <v>0.10199999999999999</v>
      </c>
      <c r="K122" s="26">
        <v>0.94100000000000006</v>
      </c>
      <c r="L122" s="26">
        <v>0.36000000000000004</v>
      </c>
      <c r="M122" s="26">
        <v>147.703</v>
      </c>
      <c r="N122" s="26">
        <v>36.127000000000002</v>
      </c>
      <c r="O122" s="26">
        <v>161.61199999999999</v>
      </c>
      <c r="P122" s="26">
        <v>1.091</v>
      </c>
    </row>
    <row r="123" spans="1:16" ht="20.45" customHeight="1">
      <c r="B123" s="23" t="s">
        <v>219</v>
      </c>
      <c r="C123" s="24" t="s">
        <v>220</v>
      </c>
      <c r="D123" s="23">
        <v>20</v>
      </c>
      <c r="E123" s="25">
        <v>1.5</v>
      </c>
      <c r="F123" s="25">
        <v>0.57999999999999996</v>
      </c>
      <c r="G123" s="25">
        <v>10.280000000000001</v>
      </c>
      <c r="H123" s="25">
        <v>52.34</v>
      </c>
      <c r="I123" s="25">
        <v>0</v>
      </c>
      <c r="J123" s="25">
        <v>6.0000000000000001E-3</v>
      </c>
      <c r="K123" s="25">
        <v>0</v>
      </c>
      <c r="L123" s="25">
        <v>0.34</v>
      </c>
      <c r="M123" s="25">
        <v>3.8000000000000003</v>
      </c>
      <c r="N123" s="25">
        <v>2.6</v>
      </c>
      <c r="O123" s="25">
        <v>13</v>
      </c>
      <c r="P123" s="25">
        <v>0.24</v>
      </c>
    </row>
    <row r="124" spans="1:16" ht="19.899999999999999" customHeight="1">
      <c r="B124" s="23" t="s">
        <v>221</v>
      </c>
      <c r="C124" s="24" t="s">
        <v>222</v>
      </c>
      <c r="D124" s="23">
        <v>10</v>
      </c>
      <c r="E124" s="25">
        <v>0.08</v>
      </c>
      <c r="F124" s="25">
        <v>6.38</v>
      </c>
      <c r="G124" s="25">
        <v>0.12</v>
      </c>
      <c r="H124" s="25">
        <v>58.22</v>
      </c>
      <c r="I124" s="25">
        <v>27</v>
      </c>
      <c r="J124" s="25">
        <v>1E-3</v>
      </c>
      <c r="K124" s="25">
        <v>0</v>
      </c>
      <c r="L124" s="25">
        <v>0.1</v>
      </c>
      <c r="M124" s="25">
        <v>2.12</v>
      </c>
      <c r="N124" s="25">
        <v>0</v>
      </c>
      <c r="O124" s="25">
        <v>2.61</v>
      </c>
      <c r="P124" s="25">
        <v>1.6999999999999999E-3</v>
      </c>
    </row>
    <row r="125" spans="1:16" ht="16.899999999999999" customHeight="1">
      <c r="B125" s="27" t="s">
        <v>115</v>
      </c>
      <c r="C125" s="24" t="s">
        <v>116</v>
      </c>
      <c r="D125" s="23">
        <v>200</v>
      </c>
      <c r="E125" s="25">
        <v>0.18</v>
      </c>
      <c r="F125" s="25">
        <v>0.04</v>
      </c>
      <c r="G125" s="25">
        <v>15.04</v>
      </c>
      <c r="H125" s="25">
        <v>61.24</v>
      </c>
      <c r="I125" s="25">
        <v>0.04</v>
      </c>
      <c r="J125" s="25">
        <v>0</v>
      </c>
      <c r="K125" s="25">
        <v>0.04</v>
      </c>
      <c r="L125" s="25">
        <v>0</v>
      </c>
      <c r="M125" s="25">
        <v>4.8</v>
      </c>
      <c r="N125" s="25">
        <v>3.82</v>
      </c>
      <c r="O125" s="25">
        <v>7.18</v>
      </c>
      <c r="P125" s="25">
        <v>0.76</v>
      </c>
    </row>
    <row r="126" spans="1:16" ht="17.45" customHeight="1">
      <c r="A126" s="18">
        <v>4</v>
      </c>
      <c r="B126" s="23" t="s">
        <v>245</v>
      </c>
      <c r="C126" s="24" t="s">
        <v>246</v>
      </c>
      <c r="D126" s="23">
        <v>200</v>
      </c>
      <c r="E126" s="25">
        <v>5.4</v>
      </c>
      <c r="F126" s="25">
        <v>4.4000000000000004</v>
      </c>
      <c r="G126" s="25">
        <v>8.8000000000000007</v>
      </c>
      <c r="H126" s="25">
        <v>96.4</v>
      </c>
      <c r="I126" s="25">
        <v>26.4</v>
      </c>
      <c r="J126" s="25">
        <v>0.04</v>
      </c>
      <c r="K126" s="25">
        <v>1.04</v>
      </c>
      <c r="L126" s="25">
        <v>0</v>
      </c>
      <c r="M126" s="25">
        <v>211.2</v>
      </c>
      <c r="N126" s="25">
        <v>24.36</v>
      </c>
      <c r="O126" s="25">
        <v>156.6</v>
      </c>
      <c r="P126" s="25">
        <v>0.18</v>
      </c>
    </row>
    <row r="127" spans="1:16" ht="18.600000000000001" customHeight="1">
      <c r="A127" s="18">
        <v>4</v>
      </c>
      <c r="B127" s="23"/>
      <c r="C127" s="24" t="s">
        <v>18</v>
      </c>
      <c r="D127" s="23">
        <v>640</v>
      </c>
      <c r="E127" s="27">
        <v>25.486000000000001</v>
      </c>
      <c r="F127" s="27">
        <v>21.516999999999999</v>
      </c>
      <c r="G127" s="27">
        <v>81.908999999999992</v>
      </c>
      <c r="H127" s="27">
        <v>623.23299999999995</v>
      </c>
      <c r="I127" s="27">
        <v>101.973</v>
      </c>
      <c r="J127" s="27">
        <v>0.14899999999999999</v>
      </c>
      <c r="K127" s="27">
        <v>2.0209999999999999</v>
      </c>
      <c r="L127" s="27">
        <v>0.8</v>
      </c>
      <c r="M127" s="27">
        <v>369.62300000000005</v>
      </c>
      <c r="N127" s="27">
        <v>66.907000000000011</v>
      </c>
      <c r="O127" s="27">
        <v>341.00200000000001</v>
      </c>
      <c r="P127" s="27">
        <v>2.2726999999999999</v>
      </c>
    </row>
    <row r="128" spans="1:16" ht="15" customHeight="1">
      <c r="A128" s="18">
        <v>4</v>
      </c>
      <c r="B128" s="99" t="s">
        <v>19</v>
      </c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</row>
    <row r="129" spans="1:16" ht="18.600000000000001" customHeight="1">
      <c r="A129" s="18">
        <v>4</v>
      </c>
      <c r="B129" s="23" t="s">
        <v>164</v>
      </c>
      <c r="C129" s="24" t="s">
        <v>165</v>
      </c>
      <c r="D129" s="23">
        <v>100</v>
      </c>
      <c r="E129" s="26">
        <v>1.41</v>
      </c>
      <c r="F129" s="26">
        <v>3.04</v>
      </c>
      <c r="G129" s="26">
        <v>6.12</v>
      </c>
      <c r="H129" s="26">
        <v>57.48</v>
      </c>
      <c r="I129" s="26">
        <v>999.96</v>
      </c>
      <c r="J129" s="26">
        <v>0.05</v>
      </c>
      <c r="K129" s="26">
        <v>3</v>
      </c>
      <c r="L129" s="26">
        <v>0.67</v>
      </c>
      <c r="M129" s="26">
        <v>25.7</v>
      </c>
      <c r="N129" s="26">
        <v>30.54</v>
      </c>
      <c r="O129" s="26">
        <v>48.85</v>
      </c>
      <c r="P129" s="26">
        <v>0.63</v>
      </c>
    </row>
    <row r="130" spans="1:16" ht="20.45" customHeight="1">
      <c r="A130" s="18">
        <v>4</v>
      </c>
      <c r="B130" s="23" t="s">
        <v>166</v>
      </c>
      <c r="C130" s="24" t="s">
        <v>167</v>
      </c>
      <c r="D130" s="23">
        <v>100</v>
      </c>
      <c r="E130" s="26">
        <v>0.92</v>
      </c>
      <c r="F130" s="26">
        <v>4.5199999999999996</v>
      </c>
      <c r="G130" s="26">
        <v>2.52</v>
      </c>
      <c r="H130" s="26">
        <v>54.39</v>
      </c>
      <c r="I130" s="26">
        <v>0</v>
      </c>
      <c r="J130" s="26">
        <v>0.02</v>
      </c>
      <c r="K130" s="26">
        <v>5.08</v>
      </c>
      <c r="L130" s="26">
        <v>0.57999999999999996</v>
      </c>
      <c r="M130" s="26">
        <v>24.78</v>
      </c>
      <c r="N130" s="26">
        <v>14.38</v>
      </c>
      <c r="O130" s="26">
        <v>29.42</v>
      </c>
      <c r="P130" s="26">
        <v>0.64</v>
      </c>
    </row>
    <row r="131" spans="1:16" s="73" customFormat="1" ht="20.45" customHeight="1">
      <c r="B131" s="76" t="s">
        <v>333</v>
      </c>
      <c r="C131" s="77" t="s">
        <v>334</v>
      </c>
      <c r="D131" s="76">
        <v>100</v>
      </c>
      <c r="E131" s="78">
        <v>4.4000000000000004</v>
      </c>
      <c r="F131" s="78">
        <v>8.3800000000000008</v>
      </c>
      <c r="G131" s="78">
        <v>6.48</v>
      </c>
      <c r="H131" s="78">
        <v>118.94</v>
      </c>
      <c r="I131" s="78">
        <v>24.37</v>
      </c>
      <c r="J131" s="78">
        <v>0.02</v>
      </c>
      <c r="K131" s="78">
        <v>3.28</v>
      </c>
      <c r="L131" s="78">
        <v>0.62</v>
      </c>
      <c r="M131" s="78">
        <v>142.53</v>
      </c>
      <c r="N131" s="78">
        <v>20.07</v>
      </c>
      <c r="O131" s="78">
        <v>95.64</v>
      </c>
      <c r="P131" s="78">
        <v>1.1200000000000001</v>
      </c>
    </row>
    <row r="132" spans="1:16" ht="20.45" customHeight="1">
      <c r="B132" s="69"/>
      <c r="C132" s="70" t="s">
        <v>295</v>
      </c>
      <c r="D132" s="69"/>
      <c r="E132" s="27">
        <v>1.165</v>
      </c>
      <c r="F132" s="27">
        <v>3.78</v>
      </c>
      <c r="G132" s="27">
        <v>4.32</v>
      </c>
      <c r="H132" s="27">
        <v>55.935000000000002</v>
      </c>
      <c r="I132" s="27">
        <v>499.98</v>
      </c>
      <c r="J132" s="27">
        <v>3.5000000000000003E-2</v>
      </c>
      <c r="K132" s="27">
        <v>4.04</v>
      </c>
      <c r="L132" s="27">
        <v>0.625</v>
      </c>
      <c r="M132" s="27">
        <v>25.240000000000002</v>
      </c>
      <c r="N132" s="27">
        <v>22.46</v>
      </c>
      <c r="O132" s="27">
        <v>39.135000000000005</v>
      </c>
      <c r="P132" s="27">
        <v>0.63500000000000001</v>
      </c>
    </row>
    <row r="133" spans="1:16" ht="32.450000000000003" customHeight="1">
      <c r="A133" s="18">
        <v>4</v>
      </c>
      <c r="B133" s="23" t="s">
        <v>284</v>
      </c>
      <c r="C133" s="24" t="s">
        <v>285</v>
      </c>
      <c r="D133" s="23" t="s">
        <v>346</v>
      </c>
      <c r="E133" s="25">
        <v>1.99</v>
      </c>
      <c r="F133" s="25">
        <v>6.32</v>
      </c>
      <c r="G133" s="25">
        <v>8.33</v>
      </c>
      <c r="H133" s="25">
        <v>98.16</v>
      </c>
      <c r="I133" s="25">
        <v>6.42</v>
      </c>
      <c r="J133" s="25">
        <v>0</v>
      </c>
      <c r="K133" s="25">
        <v>17.25</v>
      </c>
      <c r="L133" s="25">
        <v>2.2799999999999998</v>
      </c>
      <c r="M133" s="25">
        <v>56.96</v>
      </c>
      <c r="N133" s="25">
        <v>23.03</v>
      </c>
      <c r="O133" s="25">
        <v>54.22</v>
      </c>
      <c r="P133" s="25">
        <v>0.77</v>
      </c>
    </row>
    <row r="134" spans="1:16" ht="33" customHeight="1">
      <c r="B134" s="25" t="s">
        <v>168</v>
      </c>
      <c r="C134" s="75" t="s">
        <v>169</v>
      </c>
      <c r="D134" s="25" t="s">
        <v>345</v>
      </c>
      <c r="E134" s="26">
        <v>11.145</v>
      </c>
      <c r="F134" s="26">
        <v>9.24</v>
      </c>
      <c r="G134" s="26">
        <v>29.535</v>
      </c>
      <c r="H134" s="26">
        <v>245.88</v>
      </c>
      <c r="I134" s="26">
        <v>135.5</v>
      </c>
      <c r="J134" s="26">
        <v>0.21500000000000002</v>
      </c>
      <c r="K134" s="26">
        <v>1.155</v>
      </c>
      <c r="L134" s="26">
        <v>1.0050000000000001</v>
      </c>
      <c r="M134" s="26">
        <v>39.519999999999996</v>
      </c>
      <c r="N134" s="26">
        <v>40.82</v>
      </c>
      <c r="O134" s="26">
        <v>144.07</v>
      </c>
      <c r="P134" s="26">
        <v>2.335</v>
      </c>
    </row>
    <row r="135" spans="1:16">
      <c r="B135" s="69"/>
      <c r="C135" s="70" t="s">
        <v>295</v>
      </c>
      <c r="D135" s="69"/>
      <c r="E135" s="27">
        <v>6.5674999999999999</v>
      </c>
      <c r="F135" s="27">
        <v>7.78</v>
      </c>
      <c r="G135" s="27">
        <v>18.932500000000001</v>
      </c>
      <c r="H135" s="27">
        <v>172.01999999999998</v>
      </c>
      <c r="I135" s="27">
        <v>70.959999999999994</v>
      </c>
      <c r="J135" s="27">
        <v>0.10750000000000001</v>
      </c>
      <c r="K135" s="27">
        <v>9.2025000000000006</v>
      </c>
      <c r="L135" s="27">
        <v>1.6425000000000001</v>
      </c>
      <c r="M135" s="27">
        <v>48.239999999999995</v>
      </c>
      <c r="N135" s="27">
        <v>31.925000000000001</v>
      </c>
      <c r="O135" s="27">
        <v>99.144999999999996</v>
      </c>
      <c r="P135" s="27">
        <v>1.5525</v>
      </c>
    </row>
    <row r="136" spans="1:16" ht="21" customHeight="1">
      <c r="B136" s="27" t="s">
        <v>197</v>
      </c>
      <c r="C136" s="24" t="s">
        <v>198</v>
      </c>
      <c r="D136" s="23">
        <v>100</v>
      </c>
      <c r="E136" s="26">
        <v>13.85</v>
      </c>
      <c r="F136" s="26">
        <v>15.4</v>
      </c>
      <c r="G136" s="26">
        <v>14.23</v>
      </c>
      <c r="H136" s="26">
        <v>250.92</v>
      </c>
      <c r="I136" s="26">
        <v>16.239999999999998</v>
      </c>
      <c r="J136" s="26">
        <v>0.22</v>
      </c>
      <c r="K136" s="26">
        <v>0.27</v>
      </c>
      <c r="L136" s="26">
        <v>0.95</v>
      </c>
      <c r="M136" s="26">
        <v>10.75</v>
      </c>
      <c r="N136" s="26">
        <v>10.31</v>
      </c>
      <c r="O136" s="26">
        <v>137.1</v>
      </c>
      <c r="P136" s="26">
        <v>1.5</v>
      </c>
    </row>
    <row r="137" spans="1:16" s="73" customFormat="1" ht="21" customHeight="1">
      <c r="B137" s="81" t="s">
        <v>328</v>
      </c>
      <c r="C137" s="82" t="s">
        <v>329</v>
      </c>
      <c r="D137" s="17">
        <v>100</v>
      </c>
      <c r="E137" s="78">
        <v>12.4</v>
      </c>
      <c r="F137" s="78">
        <v>11.5</v>
      </c>
      <c r="G137" s="78">
        <v>9.64</v>
      </c>
      <c r="H137" s="78">
        <v>191.66</v>
      </c>
      <c r="I137" s="78">
        <v>11.05</v>
      </c>
      <c r="J137" s="78">
        <v>0.19</v>
      </c>
      <c r="K137" s="78">
        <v>7.16</v>
      </c>
      <c r="L137" s="78">
        <v>0.69</v>
      </c>
      <c r="M137" s="78">
        <v>33.5</v>
      </c>
      <c r="N137" s="78">
        <v>29.43</v>
      </c>
      <c r="O137" s="78">
        <v>115.04</v>
      </c>
      <c r="P137" s="78">
        <v>1.45</v>
      </c>
    </row>
    <row r="138" spans="1:16" ht="21" customHeight="1">
      <c r="B138" s="27"/>
      <c r="C138" s="70" t="s">
        <v>295</v>
      </c>
      <c r="D138" s="69"/>
      <c r="E138" s="27">
        <v>13.125</v>
      </c>
      <c r="F138" s="27">
        <v>13.45</v>
      </c>
      <c r="G138" s="27">
        <v>11.935</v>
      </c>
      <c r="H138" s="27">
        <v>221.29</v>
      </c>
      <c r="I138" s="27">
        <v>13.645</v>
      </c>
      <c r="J138" s="27">
        <v>0.20500000000000002</v>
      </c>
      <c r="K138" s="27">
        <v>3.7149999999999999</v>
      </c>
      <c r="L138" s="27">
        <v>0.82</v>
      </c>
      <c r="M138" s="27">
        <v>22.125</v>
      </c>
      <c r="N138" s="27">
        <v>19.87</v>
      </c>
      <c r="O138" s="27">
        <v>126.07</v>
      </c>
      <c r="P138" s="27">
        <v>1.4750000000000001</v>
      </c>
    </row>
    <row r="139" spans="1:16" ht="28.15" customHeight="1">
      <c r="A139" s="18">
        <v>4</v>
      </c>
      <c r="B139" s="27" t="s">
        <v>170</v>
      </c>
      <c r="C139" s="24" t="s">
        <v>289</v>
      </c>
      <c r="D139" s="23">
        <v>180</v>
      </c>
      <c r="E139" s="26">
        <v>6.3540000000000001</v>
      </c>
      <c r="F139" s="26">
        <v>4.6979999999999995</v>
      </c>
      <c r="G139" s="26">
        <v>39.366</v>
      </c>
      <c r="H139" s="26">
        <v>225.16200000000001</v>
      </c>
      <c r="I139" s="26">
        <v>17.009999999999998</v>
      </c>
      <c r="J139" s="26">
        <v>7.2000000000000008E-2</v>
      </c>
      <c r="K139" s="26">
        <v>0</v>
      </c>
      <c r="L139" s="26">
        <v>0.9900000000000001</v>
      </c>
      <c r="M139" s="26">
        <v>11.556000000000001</v>
      </c>
      <c r="N139" s="26">
        <v>8.5140000000000011</v>
      </c>
      <c r="O139" s="26">
        <v>47.97</v>
      </c>
      <c r="P139" s="26">
        <v>0.86399999999999999</v>
      </c>
    </row>
    <row r="140" spans="1:16" ht="18" customHeight="1">
      <c r="B140" s="26" t="s">
        <v>306</v>
      </c>
      <c r="C140" s="75" t="s">
        <v>307</v>
      </c>
      <c r="D140" s="25">
        <v>180</v>
      </c>
      <c r="E140" s="26">
        <v>3.3839999999999999</v>
      </c>
      <c r="F140" s="26">
        <v>4.7160000000000002</v>
      </c>
      <c r="G140" s="26">
        <v>26.046000000000003</v>
      </c>
      <c r="H140" s="26">
        <v>160.16400000000002</v>
      </c>
      <c r="I140" s="26">
        <v>20.178000000000001</v>
      </c>
      <c r="J140" s="26">
        <v>0.14400000000000002</v>
      </c>
      <c r="K140" s="26">
        <v>0</v>
      </c>
      <c r="L140" s="26">
        <v>0.23400000000000001</v>
      </c>
      <c r="M140" s="26">
        <v>16.776</v>
      </c>
      <c r="N140" s="26">
        <v>35.118000000000002</v>
      </c>
      <c r="O140" s="26">
        <v>90.198000000000008</v>
      </c>
      <c r="P140" s="26">
        <v>1.3860000000000001</v>
      </c>
    </row>
    <row r="141" spans="1:16" ht="17.45" customHeight="1">
      <c r="B141" s="27"/>
      <c r="C141" s="70" t="s">
        <v>295</v>
      </c>
      <c r="D141" s="69"/>
      <c r="E141" s="27">
        <v>4.8689999999999998</v>
      </c>
      <c r="F141" s="27">
        <v>4.7069999999999999</v>
      </c>
      <c r="G141" s="27">
        <v>32.706000000000003</v>
      </c>
      <c r="H141" s="27">
        <v>192.66300000000001</v>
      </c>
      <c r="I141" s="27">
        <v>18.594000000000001</v>
      </c>
      <c r="J141" s="27">
        <v>0.10800000000000001</v>
      </c>
      <c r="K141" s="27">
        <v>0</v>
      </c>
      <c r="L141" s="27">
        <v>0.6120000000000001</v>
      </c>
      <c r="M141" s="27">
        <v>14.166</v>
      </c>
      <c r="N141" s="27">
        <v>21.816000000000003</v>
      </c>
      <c r="O141" s="27">
        <v>69.084000000000003</v>
      </c>
      <c r="P141" s="27">
        <v>1.125</v>
      </c>
    </row>
    <row r="142" spans="1:16" ht="22.9" customHeight="1">
      <c r="A142" s="18">
        <v>4</v>
      </c>
      <c r="B142" s="27" t="s">
        <v>124</v>
      </c>
      <c r="C142" s="24" t="s">
        <v>371</v>
      </c>
      <c r="D142" s="23">
        <v>200</v>
      </c>
      <c r="E142" s="25">
        <v>0.2</v>
      </c>
      <c r="F142" s="25">
        <v>0.16</v>
      </c>
      <c r="G142" s="25">
        <v>18.84</v>
      </c>
      <c r="H142" s="25">
        <v>77.599999999999994</v>
      </c>
      <c r="I142" s="25">
        <v>1.08</v>
      </c>
      <c r="J142" s="25">
        <v>0</v>
      </c>
      <c r="K142" s="25">
        <v>20.94</v>
      </c>
      <c r="L142" s="25">
        <v>0.12</v>
      </c>
      <c r="M142" s="25">
        <v>6.36</v>
      </c>
      <c r="N142" s="25">
        <v>3.06</v>
      </c>
      <c r="O142" s="25">
        <v>3.68</v>
      </c>
      <c r="P142" s="25">
        <v>0.78</v>
      </c>
    </row>
    <row r="143" spans="1:16" ht="19.5" customHeight="1">
      <c r="A143" s="18">
        <v>4</v>
      </c>
      <c r="B143" s="23" t="s">
        <v>211</v>
      </c>
      <c r="C143" s="24" t="s">
        <v>212</v>
      </c>
      <c r="D143" s="23">
        <v>40</v>
      </c>
      <c r="E143" s="25">
        <v>3.04</v>
      </c>
      <c r="F143" s="25">
        <v>0.32000000000000006</v>
      </c>
      <c r="G143" s="25">
        <v>19.680000000000003</v>
      </c>
      <c r="H143" s="25">
        <v>93.76</v>
      </c>
      <c r="I143" s="25">
        <v>0</v>
      </c>
      <c r="J143" s="25">
        <v>4.4000000000000004E-2</v>
      </c>
      <c r="K143" s="25">
        <v>0</v>
      </c>
      <c r="L143" s="25">
        <v>0.48</v>
      </c>
      <c r="M143" s="25">
        <v>8</v>
      </c>
      <c r="N143" s="25">
        <v>5.6000000000000005</v>
      </c>
      <c r="O143" s="25">
        <v>26</v>
      </c>
      <c r="P143" s="25">
        <v>0.44000000000000006</v>
      </c>
    </row>
    <row r="144" spans="1:16" ht="20.45" customHeight="1">
      <c r="B144" s="23" t="s">
        <v>213</v>
      </c>
      <c r="C144" s="24" t="s">
        <v>214</v>
      </c>
      <c r="D144" s="23">
        <v>40</v>
      </c>
      <c r="E144" s="25">
        <v>2.2399999999999998</v>
      </c>
      <c r="F144" s="25">
        <v>0.44000000000000006</v>
      </c>
      <c r="G144" s="25">
        <v>23.76</v>
      </c>
      <c r="H144" s="25">
        <v>107.96</v>
      </c>
      <c r="I144" s="25">
        <v>0</v>
      </c>
      <c r="J144" s="25">
        <v>0.16000000000000003</v>
      </c>
      <c r="K144" s="25">
        <v>0</v>
      </c>
      <c r="L144" s="25">
        <v>0.36000000000000004</v>
      </c>
      <c r="M144" s="25">
        <v>9.2000000000000011</v>
      </c>
      <c r="N144" s="25">
        <v>10</v>
      </c>
      <c r="O144" s="25">
        <v>42.400000000000006</v>
      </c>
      <c r="P144" s="25">
        <v>1.2400000000000002</v>
      </c>
    </row>
    <row r="145" spans="1:16" ht="17.45" customHeight="1">
      <c r="A145" s="18">
        <v>4</v>
      </c>
      <c r="B145" s="23"/>
      <c r="C145" s="24" t="s">
        <v>18</v>
      </c>
      <c r="D145" s="23" t="s">
        <v>347</v>
      </c>
      <c r="E145" s="27">
        <v>31.206499999999998</v>
      </c>
      <c r="F145" s="27">
        <v>30.637</v>
      </c>
      <c r="G145" s="27">
        <v>130.17350000000002</v>
      </c>
      <c r="H145" s="27">
        <v>921.22800000000007</v>
      </c>
      <c r="I145" s="27">
        <v>604.25900000000013</v>
      </c>
      <c r="J145" s="27">
        <v>0.65949999999999998</v>
      </c>
      <c r="K145" s="27">
        <v>37.897500000000001</v>
      </c>
      <c r="L145" s="27">
        <v>4.6595000000000004</v>
      </c>
      <c r="M145" s="27">
        <v>133.33099999999999</v>
      </c>
      <c r="N145" s="27">
        <v>114.73100000000001</v>
      </c>
      <c r="O145" s="27">
        <v>405.51400000000001</v>
      </c>
      <c r="P145" s="27">
        <v>7.2475000000000005</v>
      </c>
    </row>
    <row r="146" spans="1:16" ht="15" customHeight="1">
      <c r="A146" s="18">
        <v>4</v>
      </c>
      <c r="B146" s="99" t="s">
        <v>20</v>
      </c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</row>
    <row r="147" spans="1:16" ht="18.600000000000001" customHeight="1">
      <c r="A147" s="18">
        <v>4</v>
      </c>
      <c r="B147" s="27" t="s">
        <v>258</v>
      </c>
      <c r="C147" s="24" t="s">
        <v>259</v>
      </c>
      <c r="D147" s="23" t="s">
        <v>348</v>
      </c>
      <c r="E147" s="26">
        <v>8.6120000000000001</v>
      </c>
      <c r="F147" s="26">
        <v>11.983999999999998</v>
      </c>
      <c r="G147" s="26">
        <v>43.585999999999999</v>
      </c>
      <c r="H147" s="26">
        <v>316.63800000000003</v>
      </c>
      <c r="I147" s="26">
        <v>40.838000000000001</v>
      </c>
      <c r="J147" s="26">
        <v>0.32400000000000001</v>
      </c>
      <c r="K147" s="26">
        <v>1.1200000000000001</v>
      </c>
      <c r="L147" s="26">
        <v>0.97</v>
      </c>
      <c r="M147" s="26">
        <v>57.692</v>
      </c>
      <c r="N147" s="26">
        <v>52.220000000000006</v>
      </c>
      <c r="O147" s="26">
        <v>169.036</v>
      </c>
      <c r="P147" s="26">
        <v>2.8120000000000003</v>
      </c>
    </row>
    <row r="148" spans="1:16" ht="20.100000000000001" customHeight="1">
      <c r="B148" s="27" t="s">
        <v>143</v>
      </c>
      <c r="C148" s="42" t="s">
        <v>144</v>
      </c>
      <c r="D148" s="43">
        <v>200</v>
      </c>
      <c r="E148" s="44">
        <v>0.38</v>
      </c>
      <c r="F148" s="44">
        <v>0</v>
      </c>
      <c r="G148" s="44">
        <v>25.72</v>
      </c>
      <c r="H148" s="44">
        <v>104.4</v>
      </c>
      <c r="I148" s="44">
        <v>12</v>
      </c>
      <c r="J148" s="44">
        <v>0</v>
      </c>
      <c r="K148" s="44">
        <v>0.02</v>
      </c>
      <c r="L148" s="44">
        <v>0</v>
      </c>
      <c r="M148" s="44">
        <v>40</v>
      </c>
      <c r="N148" s="44">
        <v>1.68</v>
      </c>
      <c r="O148" s="44">
        <v>3.44</v>
      </c>
      <c r="P148" s="44">
        <v>0.1</v>
      </c>
    </row>
    <row r="149" spans="1:16" ht="15.6" customHeight="1">
      <c r="A149" s="18">
        <v>4</v>
      </c>
      <c r="B149" s="23"/>
      <c r="C149" s="24" t="s">
        <v>18</v>
      </c>
      <c r="D149" s="23">
        <v>410</v>
      </c>
      <c r="E149" s="27">
        <v>8.9920000000000009</v>
      </c>
      <c r="F149" s="27">
        <v>11.983999999999998</v>
      </c>
      <c r="G149" s="27">
        <v>69.305999999999997</v>
      </c>
      <c r="H149" s="27">
        <v>421.03800000000001</v>
      </c>
      <c r="I149" s="27">
        <v>52.838000000000001</v>
      </c>
      <c r="J149" s="27">
        <v>0.32400000000000001</v>
      </c>
      <c r="K149" s="27">
        <v>1.1400000000000001</v>
      </c>
      <c r="L149" s="27">
        <v>0.97</v>
      </c>
      <c r="M149" s="27">
        <v>97.692000000000007</v>
      </c>
      <c r="N149" s="27">
        <v>53.900000000000006</v>
      </c>
      <c r="O149" s="27">
        <v>172.476</v>
      </c>
      <c r="P149" s="27">
        <v>2.9120000000000004</v>
      </c>
    </row>
    <row r="150" spans="1:16" ht="20.100000000000001" customHeight="1">
      <c r="A150" s="18">
        <v>4</v>
      </c>
      <c r="B150" s="23"/>
      <c r="C150" s="24" t="s">
        <v>24</v>
      </c>
      <c r="D150" s="23" t="s">
        <v>349</v>
      </c>
      <c r="E150" s="27">
        <v>65.6845</v>
      </c>
      <c r="F150" s="27">
        <v>64.137999999999991</v>
      </c>
      <c r="G150" s="27">
        <v>281.38850000000002</v>
      </c>
      <c r="H150" s="27">
        <v>1965.499</v>
      </c>
      <c r="I150" s="27">
        <v>759.07</v>
      </c>
      <c r="J150" s="27">
        <v>1.1325000000000001</v>
      </c>
      <c r="K150" s="27">
        <v>41.058500000000002</v>
      </c>
      <c r="L150" s="27">
        <v>6.4295</v>
      </c>
      <c r="M150" s="27">
        <v>600.64600000000007</v>
      </c>
      <c r="N150" s="27">
        <v>235.53800000000004</v>
      </c>
      <c r="O150" s="27">
        <v>918.99199999999996</v>
      </c>
      <c r="P150" s="27">
        <v>12.432200000000002</v>
      </c>
    </row>
    <row r="151" spans="1:16" ht="20.100000000000001" customHeight="1">
      <c r="B151" s="29"/>
      <c r="C151" s="30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1:16" s="22" customFormat="1" ht="20.100000000000001" customHeight="1">
      <c r="B152" s="21" t="s">
        <v>103</v>
      </c>
      <c r="C152" s="2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1:16" s="22" customFormat="1" ht="20.100000000000001" customHeight="1">
      <c r="B153" s="21" t="s">
        <v>99</v>
      </c>
      <c r="C153" s="2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1:16" ht="20.100000000000001" customHeight="1">
      <c r="B154" s="21" t="s">
        <v>336</v>
      </c>
      <c r="C154" s="20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1:16" ht="20.100000000000001" customHeight="1">
      <c r="B155" s="29"/>
      <c r="C155" s="30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1:16" ht="39.75" customHeight="1">
      <c r="B156" s="99" t="s">
        <v>0</v>
      </c>
      <c r="C156" s="100" t="s">
        <v>1</v>
      </c>
      <c r="D156" s="99" t="s">
        <v>2</v>
      </c>
      <c r="E156" s="99" t="s">
        <v>3</v>
      </c>
      <c r="F156" s="99"/>
      <c r="G156" s="99"/>
      <c r="H156" s="99" t="s">
        <v>4</v>
      </c>
      <c r="I156" s="99" t="s">
        <v>5</v>
      </c>
      <c r="J156" s="99"/>
      <c r="K156" s="99"/>
      <c r="L156" s="99"/>
      <c r="M156" s="99" t="s">
        <v>6</v>
      </c>
      <c r="N156" s="99"/>
      <c r="O156" s="99"/>
      <c r="P156" s="99"/>
    </row>
    <row r="157" spans="1:16" ht="33.6" customHeight="1">
      <c r="B157" s="99"/>
      <c r="C157" s="100"/>
      <c r="D157" s="99"/>
      <c r="E157" s="23" t="s">
        <v>7</v>
      </c>
      <c r="F157" s="23" t="s">
        <v>8</v>
      </c>
      <c r="G157" s="23" t="s">
        <v>9</v>
      </c>
      <c r="H157" s="99"/>
      <c r="I157" s="23" t="s">
        <v>11</v>
      </c>
      <c r="J157" s="23" t="s">
        <v>110</v>
      </c>
      <c r="K157" s="23" t="s">
        <v>10</v>
      </c>
      <c r="L157" s="23" t="s">
        <v>12</v>
      </c>
      <c r="M157" s="23" t="s">
        <v>13</v>
      </c>
      <c r="N157" s="23" t="s">
        <v>15</v>
      </c>
      <c r="O157" s="23" t="s">
        <v>111</v>
      </c>
      <c r="P157" s="23" t="s">
        <v>16</v>
      </c>
    </row>
    <row r="158" spans="1:16" ht="20.100000000000001" customHeight="1">
      <c r="A158" s="18">
        <v>5</v>
      </c>
      <c r="B158" s="99" t="s">
        <v>17</v>
      </c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</row>
    <row r="159" spans="1:16" ht="24" customHeight="1">
      <c r="A159" s="18">
        <v>5</v>
      </c>
      <c r="B159" s="27" t="s">
        <v>171</v>
      </c>
      <c r="C159" s="24" t="s">
        <v>172</v>
      </c>
      <c r="D159" s="23" t="s">
        <v>350</v>
      </c>
      <c r="E159" s="26">
        <v>21.492000000000001</v>
      </c>
      <c r="F159" s="26">
        <v>19.62</v>
      </c>
      <c r="G159" s="26">
        <v>3.492</v>
      </c>
      <c r="H159" s="26">
        <v>276.51600000000002</v>
      </c>
      <c r="I159" s="26">
        <v>159.66</v>
      </c>
      <c r="J159" s="26">
        <v>7.2000000000000008E-2</v>
      </c>
      <c r="K159" s="26">
        <v>0.59400000000000008</v>
      </c>
      <c r="L159" s="26">
        <v>1.62</v>
      </c>
      <c r="M159" s="26">
        <v>115.542</v>
      </c>
      <c r="N159" s="26">
        <v>45.954000000000001</v>
      </c>
      <c r="O159" s="26">
        <v>265.68</v>
      </c>
      <c r="P159" s="26">
        <v>2.61</v>
      </c>
    </row>
    <row r="160" spans="1:16" ht="17.45" customHeight="1">
      <c r="A160" s="18">
        <v>5</v>
      </c>
      <c r="B160" s="23" t="s">
        <v>131</v>
      </c>
      <c r="C160" s="24" t="s">
        <v>133</v>
      </c>
      <c r="D160" s="23">
        <v>40</v>
      </c>
      <c r="E160" s="25">
        <v>0.27999999999999997</v>
      </c>
      <c r="F160" s="25">
        <v>4.0000000000000008E-2</v>
      </c>
      <c r="G160" s="25">
        <v>0.76</v>
      </c>
      <c r="H160" s="25">
        <v>4.5200000000000005</v>
      </c>
      <c r="I160" s="25">
        <v>0</v>
      </c>
      <c r="J160" s="25">
        <v>0.12</v>
      </c>
      <c r="K160" s="25">
        <v>2.8000000000000003</v>
      </c>
      <c r="L160" s="25">
        <v>4.0000000000000008E-2</v>
      </c>
      <c r="M160" s="25">
        <v>6.8000000000000007</v>
      </c>
      <c r="N160" s="25">
        <v>5.6000000000000005</v>
      </c>
      <c r="O160" s="25">
        <v>12</v>
      </c>
      <c r="P160" s="25">
        <v>0.2</v>
      </c>
    </row>
    <row r="161" spans="1:16" ht="20.100000000000001" customHeight="1">
      <c r="A161" s="18">
        <v>5</v>
      </c>
      <c r="B161" s="23" t="s">
        <v>215</v>
      </c>
      <c r="C161" s="24" t="s">
        <v>216</v>
      </c>
      <c r="D161" s="23">
        <v>40</v>
      </c>
      <c r="E161" s="25">
        <v>0.48</v>
      </c>
      <c r="F161" s="25">
        <v>1.8800000000000001</v>
      </c>
      <c r="G161" s="25">
        <v>3.08</v>
      </c>
      <c r="H161" s="25">
        <v>31.160000000000004</v>
      </c>
      <c r="I161" s="25">
        <v>0</v>
      </c>
      <c r="J161" s="25">
        <v>1.2E-2</v>
      </c>
      <c r="K161" s="25">
        <v>3.84</v>
      </c>
      <c r="L161" s="25">
        <v>0.84000000000000008</v>
      </c>
      <c r="M161" s="25">
        <v>12.8</v>
      </c>
      <c r="N161" s="25">
        <v>5.2</v>
      </c>
      <c r="O161" s="25">
        <v>12</v>
      </c>
      <c r="P161" s="25">
        <v>0.32000000000000006</v>
      </c>
    </row>
    <row r="162" spans="1:16" ht="16.149999999999999" customHeight="1">
      <c r="A162" s="18">
        <v>5</v>
      </c>
      <c r="B162" s="23" t="s">
        <v>219</v>
      </c>
      <c r="C162" s="24" t="s">
        <v>220</v>
      </c>
      <c r="D162" s="23">
        <v>40</v>
      </c>
      <c r="E162" s="25">
        <v>3</v>
      </c>
      <c r="F162" s="25">
        <v>1.1599999999999999</v>
      </c>
      <c r="G162" s="25">
        <v>20.560000000000002</v>
      </c>
      <c r="H162" s="25">
        <v>104.68</v>
      </c>
      <c r="I162" s="25">
        <v>0</v>
      </c>
      <c r="J162" s="25">
        <v>1.2E-2</v>
      </c>
      <c r="K162" s="25">
        <v>0</v>
      </c>
      <c r="L162" s="25">
        <v>0.68</v>
      </c>
      <c r="M162" s="25">
        <v>7.6000000000000005</v>
      </c>
      <c r="N162" s="25">
        <v>5.2</v>
      </c>
      <c r="O162" s="25">
        <v>26</v>
      </c>
      <c r="P162" s="25">
        <v>0.48</v>
      </c>
    </row>
    <row r="163" spans="1:16" ht="18" customHeight="1">
      <c r="B163" s="27" t="s">
        <v>149</v>
      </c>
      <c r="C163" s="24" t="s">
        <v>150</v>
      </c>
      <c r="D163" s="23" t="s">
        <v>151</v>
      </c>
      <c r="E163" s="25">
        <v>0.24</v>
      </c>
      <c r="F163" s="25">
        <v>0.06</v>
      </c>
      <c r="G163" s="25">
        <v>15.22</v>
      </c>
      <c r="H163" s="25">
        <v>62.38</v>
      </c>
      <c r="I163" s="25">
        <v>0.12</v>
      </c>
      <c r="J163" s="25">
        <v>0</v>
      </c>
      <c r="K163" s="25">
        <v>1.1599999999999999</v>
      </c>
      <c r="L163" s="25">
        <v>0.02</v>
      </c>
      <c r="M163" s="25">
        <v>7.28</v>
      </c>
      <c r="N163" s="25">
        <v>4.5599999999999996</v>
      </c>
      <c r="O163" s="25">
        <v>8.52</v>
      </c>
      <c r="P163" s="25">
        <v>0.8</v>
      </c>
    </row>
    <row r="164" spans="1:16" s="33" customFormat="1" ht="15.6" customHeight="1">
      <c r="A164" s="33">
        <v>5</v>
      </c>
      <c r="B164" s="36"/>
      <c r="C164" s="35" t="s">
        <v>256</v>
      </c>
      <c r="D164" s="36">
        <v>200</v>
      </c>
      <c r="E164" s="45">
        <v>0.8</v>
      </c>
      <c r="F164" s="45">
        <v>0.8</v>
      </c>
      <c r="G164" s="45">
        <v>17.8</v>
      </c>
      <c r="H164" s="45">
        <v>81.599999999999994</v>
      </c>
      <c r="I164" s="45">
        <v>6</v>
      </c>
      <c r="J164" s="45">
        <v>0.04</v>
      </c>
      <c r="K164" s="45">
        <v>8</v>
      </c>
      <c r="L164" s="45">
        <v>0.4</v>
      </c>
      <c r="M164" s="45">
        <v>28.16</v>
      </c>
      <c r="N164" s="45">
        <v>15.66</v>
      </c>
      <c r="O164" s="45">
        <v>19.14</v>
      </c>
      <c r="P164" s="45">
        <v>3.82</v>
      </c>
    </row>
    <row r="165" spans="1:16" ht="18" customHeight="1">
      <c r="A165" s="18">
        <v>5</v>
      </c>
      <c r="B165" s="23"/>
      <c r="C165" s="24" t="s">
        <v>18</v>
      </c>
      <c r="D165" s="23">
        <v>692</v>
      </c>
      <c r="E165" s="27">
        <v>26.012</v>
      </c>
      <c r="F165" s="41">
        <v>23.520000000000003</v>
      </c>
      <c r="G165" s="27">
        <v>60.152000000000001</v>
      </c>
      <c r="H165" s="27">
        <v>556.33600000000001</v>
      </c>
      <c r="I165" s="27">
        <v>165.78</v>
      </c>
      <c r="J165" s="27">
        <v>0.13600000000000001</v>
      </c>
      <c r="K165" s="27">
        <v>13.593999999999999</v>
      </c>
      <c r="L165" s="27">
        <v>3.5600000000000005</v>
      </c>
      <c r="M165" s="27">
        <v>171.38200000000001</v>
      </c>
      <c r="N165" s="27">
        <v>76.573999999999998</v>
      </c>
      <c r="O165" s="27">
        <v>331.34000000000003</v>
      </c>
      <c r="P165" s="27">
        <v>8.0299999999999994</v>
      </c>
    </row>
    <row r="166" spans="1:16" ht="16.149999999999999" customHeight="1">
      <c r="A166" s="18">
        <v>5</v>
      </c>
      <c r="B166" s="99" t="s">
        <v>19</v>
      </c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</row>
    <row r="167" spans="1:16" ht="32.450000000000003" customHeight="1">
      <c r="A167" s="18">
        <v>5</v>
      </c>
      <c r="B167" s="23" t="s">
        <v>278</v>
      </c>
      <c r="C167" s="24" t="s">
        <v>280</v>
      </c>
      <c r="D167" s="23">
        <v>100</v>
      </c>
      <c r="E167" s="26">
        <v>4.22</v>
      </c>
      <c r="F167" s="26">
        <v>9.2899999999999991</v>
      </c>
      <c r="G167" s="26">
        <v>25.37</v>
      </c>
      <c r="H167" s="26">
        <v>201.95</v>
      </c>
      <c r="I167" s="26">
        <v>57.68</v>
      </c>
      <c r="J167" s="26">
        <v>0.08</v>
      </c>
      <c r="K167" s="26">
        <v>7</v>
      </c>
      <c r="L167" s="26">
        <v>1.93</v>
      </c>
      <c r="M167" s="26">
        <v>20.9</v>
      </c>
      <c r="N167" s="26">
        <v>18.18</v>
      </c>
      <c r="O167" s="26">
        <v>45.61</v>
      </c>
      <c r="P167" s="26">
        <v>1</v>
      </c>
    </row>
    <row r="168" spans="1:16" ht="19.899999999999999" customHeight="1">
      <c r="B168" s="23" t="s">
        <v>279</v>
      </c>
      <c r="C168" s="24" t="s">
        <v>286</v>
      </c>
      <c r="D168" s="23">
        <v>100</v>
      </c>
      <c r="E168" s="26">
        <v>1.5</v>
      </c>
      <c r="F168" s="26">
        <v>4.49</v>
      </c>
      <c r="G168" s="26">
        <v>8.09</v>
      </c>
      <c r="H168" s="26">
        <v>78.790000000000006</v>
      </c>
      <c r="I168" s="26">
        <v>121.09</v>
      </c>
      <c r="J168" s="26">
        <v>0.02</v>
      </c>
      <c r="K168" s="26">
        <v>25.34</v>
      </c>
      <c r="L168" s="26">
        <v>0.6</v>
      </c>
      <c r="M168" s="26">
        <v>7.17</v>
      </c>
      <c r="N168" s="26">
        <v>5.4</v>
      </c>
      <c r="O168" s="26">
        <v>29.07</v>
      </c>
      <c r="P168" s="26">
        <v>0.56000000000000005</v>
      </c>
    </row>
    <row r="169" spans="1:16" ht="19.899999999999999" customHeight="1">
      <c r="B169" s="25" t="s">
        <v>308</v>
      </c>
      <c r="C169" s="75" t="s">
        <v>309</v>
      </c>
      <c r="D169" s="25">
        <v>100</v>
      </c>
      <c r="E169" s="26">
        <v>1.23</v>
      </c>
      <c r="F169" s="26">
        <v>5.45</v>
      </c>
      <c r="G169" s="26">
        <v>7.29</v>
      </c>
      <c r="H169" s="26">
        <v>83.15</v>
      </c>
      <c r="I169" s="26">
        <v>171.06</v>
      </c>
      <c r="J169" s="26">
        <v>0.04</v>
      </c>
      <c r="K169" s="26">
        <v>2.58</v>
      </c>
      <c r="L169" s="26">
        <v>0.7</v>
      </c>
      <c r="M169" s="26">
        <v>19.97</v>
      </c>
      <c r="N169" s="26">
        <v>17.600000000000001</v>
      </c>
      <c r="O169" s="26">
        <v>37.770000000000003</v>
      </c>
      <c r="P169" s="26">
        <v>0.72</v>
      </c>
    </row>
    <row r="170" spans="1:16" ht="19.899999999999999" customHeight="1">
      <c r="B170" s="69"/>
      <c r="C170" s="70" t="s">
        <v>295</v>
      </c>
      <c r="D170" s="69"/>
      <c r="E170" s="27">
        <v>2.7249999999999996</v>
      </c>
      <c r="F170" s="27">
        <v>7.3699999999999992</v>
      </c>
      <c r="G170" s="27">
        <v>16.330000000000002</v>
      </c>
      <c r="H170" s="27">
        <v>142.55000000000001</v>
      </c>
      <c r="I170" s="27">
        <v>114.37</v>
      </c>
      <c r="J170" s="27">
        <v>0.06</v>
      </c>
      <c r="K170" s="27">
        <v>4.79</v>
      </c>
      <c r="L170" s="27">
        <v>1.3149999999999999</v>
      </c>
      <c r="M170" s="27">
        <v>20.434999999999999</v>
      </c>
      <c r="N170" s="27">
        <v>17.89</v>
      </c>
      <c r="O170" s="27">
        <v>41.69</v>
      </c>
      <c r="P170" s="27">
        <v>0.86</v>
      </c>
    </row>
    <row r="171" spans="1:16" ht="17.45" customHeight="1">
      <c r="B171" s="23" t="s">
        <v>175</v>
      </c>
      <c r="C171" s="24" t="s">
        <v>176</v>
      </c>
      <c r="D171" s="23">
        <v>250</v>
      </c>
      <c r="E171" s="25">
        <v>8.8000000000000007</v>
      </c>
      <c r="F171" s="25">
        <v>11.225000000000001</v>
      </c>
      <c r="G171" s="25">
        <v>11.525</v>
      </c>
      <c r="H171" s="25">
        <v>182.32500000000002</v>
      </c>
      <c r="I171" s="25">
        <v>11.7</v>
      </c>
      <c r="J171" s="25">
        <v>0.17500000000000002</v>
      </c>
      <c r="K171" s="25">
        <v>2.2749999999999999</v>
      </c>
      <c r="L171" s="25">
        <v>0.95</v>
      </c>
      <c r="M171" s="25">
        <v>16.25</v>
      </c>
      <c r="N171" s="25">
        <v>33.174999999999997</v>
      </c>
      <c r="O171" s="25">
        <v>110.125</v>
      </c>
      <c r="P171" s="25">
        <v>1.4000000000000001</v>
      </c>
    </row>
    <row r="172" spans="1:16" ht="29.45" customHeight="1">
      <c r="B172" s="25" t="s">
        <v>310</v>
      </c>
      <c r="C172" s="75" t="s">
        <v>311</v>
      </c>
      <c r="D172" s="25" t="s">
        <v>337</v>
      </c>
      <c r="E172" s="26">
        <v>7.0050000000000008</v>
      </c>
      <c r="F172" s="26">
        <v>6.7</v>
      </c>
      <c r="G172" s="26">
        <v>19.05</v>
      </c>
      <c r="H172" s="26">
        <v>164.51999999999998</v>
      </c>
      <c r="I172" s="26">
        <v>137.15</v>
      </c>
      <c r="J172" s="26">
        <v>8.4999999999999992E-2</v>
      </c>
      <c r="K172" s="26">
        <v>1.3049999999999999</v>
      </c>
      <c r="L172" s="26">
        <v>0.57500000000000007</v>
      </c>
      <c r="M172" s="26">
        <v>18.975000000000001</v>
      </c>
      <c r="N172" s="26">
        <v>25.495000000000005</v>
      </c>
      <c r="O172" s="26">
        <v>91.83</v>
      </c>
      <c r="P172" s="26">
        <v>1.2250000000000001</v>
      </c>
    </row>
    <row r="173" spans="1:16" ht="17.45" customHeight="1">
      <c r="B173" s="69"/>
      <c r="C173" s="70" t="s">
        <v>295</v>
      </c>
      <c r="D173" s="69"/>
      <c r="E173" s="27">
        <v>7.9025000000000007</v>
      </c>
      <c r="F173" s="27">
        <v>8.9625000000000004</v>
      </c>
      <c r="G173" s="27">
        <v>15.287500000000001</v>
      </c>
      <c r="H173" s="27">
        <v>173.42250000000001</v>
      </c>
      <c r="I173" s="27">
        <v>74.424999999999997</v>
      </c>
      <c r="J173" s="27">
        <v>0.13</v>
      </c>
      <c r="K173" s="27">
        <v>1.79</v>
      </c>
      <c r="L173" s="27">
        <v>0.76249999999999996</v>
      </c>
      <c r="M173" s="27">
        <v>17.612500000000001</v>
      </c>
      <c r="N173" s="27">
        <v>29.335000000000001</v>
      </c>
      <c r="O173" s="27">
        <v>100.97749999999999</v>
      </c>
      <c r="P173" s="27">
        <v>1.3125</v>
      </c>
    </row>
    <row r="174" spans="1:16" ht="18" customHeight="1">
      <c r="A174" s="18">
        <v>5</v>
      </c>
      <c r="B174" s="27" t="s">
        <v>177</v>
      </c>
      <c r="C174" s="24" t="s">
        <v>249</v>
      </c>
      <c r="D174" s="23">
        <v>100</v>
      </c>
      <c r="E174" s="26">
        <v>6.9409999999999989</v>
      </c>
      <c r="F174" s="26">
        <v>5.04</v>
      </c>
      <c r="G174" s="26">
        <v>10.794</v>
      </c>
      <c r="H174" s="26">
        <v>116.3</v>
      </c>
      <c r="I174" s="26">
        <v>179.91</v>
      </c>
      <c r="J174" s="26">
        <v>4.1999999999999996E-2</v>
      </c>
      <c r="K174" s="26">
        <v>1.9079999999999999</v>
      </c>
      <c r="L174" s="26">
        <v>0.57699999999999996</v>
      </c>
      <c r="M174" s="26">
        <v>23.948999999999998</v>
      </c>
      <c r="N174" s="26">
        <v>31.723999999999997</v>
      </c>
      <c r="O174" s="26">
        <v>111.242</v>
      </c>
      <c r="P174" s="26">
        <v>0.68899999999999995</v>
      </c>
    </row>
    <row r="175" spans="1:16" s="73" customFormat="1" ht="18" customHeight="1">
      <c r="B175" s="78" t="s">
        <v>332</v>
      </c>
      <c r="C175" s="77" t="s">
        <v>351</v>
      </c>
      <c r="D175" s="76">
        <v>100</v>
      </c>
      <c r="E175" s="78">
        <v>14.9</v>
      </c>
      <c r="F175" s="78">
        <v>10.6</v>
      </c>
      <c r="G175" s="78">
        <v>5.49</v>
      </c>
      <c r="H175" s="78">
        <v>176.96</v>
      </c>
      <c r="I175" s="78">
        <v>5.66</v>
      </c>
      <c r="J175" s="78">
        <v>0.08</v>
      </c>
      <c r="K175" s="78">
        <v>1.69</v>
      </c>
      <c r="L175" s="78">
        <v>1.4</v>
      </c>
      <c r="M175" s="78">
        <v>44.15</v>
      </c>
      <c r="N175" s="78">
        <v>50.2</v>
      </c>
      <c r="O175" s="78">
        <v>219.4</v>
      </c>
      <c r="P175" s="78">
        <v>0.97</v>
      </c>
    </row>
    <row r="176" spans="1:16" ht="18" customHeight="1">
      <c r="B176" s="27"/>
      <c r="C176" s="70" t="s">
        <v>295</v>
      </c>
      <c r="D176" s="69"/>
      <c r="E176" s="27">
        <v>10.920500000000001</v>
      </c>
      <c r="F176" s="27">
        <v>7.82</v>
      </c>
      <c r="G176" s="27">
        <v>8.1419999999999995</v>
      </c>
      <c r="H176" s="27">
        <v>146.63</v>
      </c>
      <c r="I176" s="27">
        <v>92.784999999999997</v>
      </c>
      <c r="J176" s="27">
        <v>6.0999999999999999E-2</v>
      </c>
      <c r="K176" s="27">
        <v>1.7989999999999999</v>
      </c>
      <c r="L176" s="27">
        <v>0.98849999999999993</v>
      </c>
      <c r="M176" s="27">
        <v>34.049499999999995</v>
      </c>
      <c r="N176" s="27">
        <v>40.962000000000003</v>
      </c>
      <c r="O176" s="27">
        <v>165.321</v>
      </c>
      <c r="P176" s="27">
        <v>0.8294999999999999</v>
      </c>
    </row>
    <row r="177" spans="1:16" ht="15.6" customHeight="1">
      <c r="A177" s="18">
        <v>5</v>
      </c>
      <c r="B177" s="27" t="s">
        <v>178</v>
      </c>
      <c r="C177" s="24" t="s">
        <v>179</v>
      </c>
      <c r="D177" s="23">
        <v>180</v>
      </c>
      <c r="E177" s="26">
        <v>3.51</v>
      </c>
      <c r="F177" s="26">
        <v>5.1840000000000002</v>
      </c>
      <c r="G177" s="26">
        <v>22.518000000000001</v>
      </c>
      <c r="H177" s="26">
        <v>150.768</v>
      </c>
      <c r="I177" s="26">
        <v>23.166</v>
      </c>
      <c r="J177" s="26">
        <v>0.12600000000000003</v>
      </c>
      <c r="K177" s="26">
        <v>0.14400000000000002</v>
      </c>
      <c r="L177" s="26">
        <v>0.19800000000000001</v>
      </c>
      <c r="M177" s="26">
        <v>42.480000000000004</v>
      </c>
      <c r="N177" s="26">
        <v>32.021999999999998</v>
      </c>
      <c r="O177" s="26">
        <v>95.274000000000001</v>
      </c>
      <c r="P177" s="26">
        <v>1.1520000000000001</v>
      </c>
    </row>
    <row r="178" spans="1:16" ht="27.6" customHeight="1">
      <c r="B178" s="26" t="s">
        <v>160</v>
      </c>
      <c r="C178" s="75" t="s">
        <v>199</v>
      </c>
      <c r="D178" s="25">
        <v>180</v>
      </c>
      <c r="E178" s="26">
        <v>4.194</v>
      </c>
      <c r="F178" s="26">
        <v>4.0140000000000002</v>
      </c>
      <c r="G178" s="26">
        <v>42.462000000000003</v>
      </c>
      <c r="H178" s="26">
        <v>222.75</v>
      </c>
      <c r="I178" s="26">
        <v>14.58</v>
      </c>
      <c r="J178" s="26">
        <v>3.6000000000000004E-2</v>
      </c>
      <c r="K178" s="26">
        <v>0</v>
      </c>
      <c r="L178" s="26">
        <v>0.30600000000000005</v>
      </c>
      <c r="M178" s="26">
        <v>5.58</v>
      </c>
      <c r="N178" s="26">
        <v>27.414000000000001</v>
      </c>
      <c r="O178" s="26">
        <v>83.52</v>
      </c>
      <c r="P178" s="26">
        <v>0.54</v>
      </c>
    </row>
    <row r="179" spans="1:16" ht="15.6" customHeight="1">
      <c r="B179" s="27"/>
      <c r="C179" s="70" t="s">
        <v>295</v>
      </c>
      <c r="D179" s="69"/>
      <c r="E179" s="27">
        <v>3.8519999999999999</v>
      </c>
      <c r="F179" s="27">
        <v>4.5990000000000002</v>
      </c>
      <c r="G179" s="27">
        <v>32.49</v>
      </c>
      <c r="H179" s="27">
        <v>186.75900000000001</v>
      </c>
      <c r="I179" s="27">
        <v>18.873000000000001</v>
      </c>
      <c r="J179" s="27">
        <v>8.1000000000000016E-2</v>
      </c>
      <c r="K179" s="27">
        <v>7.2000000000000008E-2</v>
      </c>
      <c r="L179" s="27">
        <v>0.252</v>
      </c>
      <c r="M179" s="27">
        <v>24.03</v>
      </c>
      <c r="N179" s="27">
        <v>29.718</v>
      </c>
      <c r="O179" s="27">
        <v>89.396999999999991</v>
      </c>
      <c r="P179" s="27">
        <v>0.84600000000000009</v>
      </c>
    </row>
    <row r="180" spans="1:16" ht="16.899999999999999" customHeight="1">
      <c r="A180" s="18">
        <v>5</v>
      </c>
      <c r="B180" s="27" t="s">
        <v>180</v>
      </c>
      <c r="C180" s="24" t="s">
        <v>181</v>
      </c>
      <c r="D180" s="23">
        <v>200</v>
      </c>
      <c r="E180" s="25">
        <v>0.06</v>
      </c>
      <c r="F180" s="25">
        <v>0</v>
      </c>
      <c r="G180" s="25">
        <v>15.34</v>
      </c>
      <c r="H180" s="25">
        <v>61.6</v>
      </c>
      <c r="I180" s="25">
        <v>0.04</v>
      </c>
      <c r="J180" s="25">
        <v>0</v>
      </c>
      <c r="K180" s="25">
        <v>0</v>
      </c>
      <c r="L180" s="25">
        <v>0</v>
      </c>
      <c r="M180" s="25">
        <v>0.52</v>
      </c>
      <c r="N180" s="25">
        <v>0.06</v>
      </c>
      <c r="O180" s="25">
        <v>0.2</v>
      </c>
      <c r="P180" s="25">
        <v>0.4</v>
      </c>
    </row>
    <row r="181" spans="1:16" ht="17.45" customHeight="1">
      <c r="A181" s="18">
        <v>5</v>
      </c>
      <c r="B181" s="23" t="s">
        <v>211</v>
      </c>
      <c r="C181" s="24" t="s">
        <v>212</v>
      </c>
      <c r="D181" s="23">
        <v>30</v>
      </c>
      <c r="E181" s="25">
        <v>2.2799999999999998</v>
      </c>
      <c r="F181" s="25">
        <v>0.24</v>
      </c>
      <c r="G181" s="25">
        <v>14.76</v>
      </c>
      <c r="H181" s="25">
        <v>70.319999999999993</v>
      </c>
      <c r="I181" s="25">
        <v>0</v>
      </c>
      <c r="J181" s="25">
        <v>3.3000000000000002E-2</v>
      </c>
      <c r="K181" s="25">
        <v>0</v>
      </c>
      <c r="L181" s="25">
        <v>0.36</v>
      </c>
      <c r="M181" s="25">
        <v>6</v>
      </c>
      <c r="N181" s="25">
        <v>4.2</v>
      </c>
      <c r="O181" s="25">
        <v>19.5</v>
      </c>
      <c r="P181" s="25">
        <v>0.33</v>
      </c>
    </row>
    <row r="182" spans="1:16" ht="18.600000000000001" customHeight="1">
      <c r="A182" s="18">
        <v>5</v>
      </c>
      <c r="B182" s="23" t="s">
        <v>213</v>
      </c>
      <c r="C182" s="24" t="s">
        <v>214</v>
      </c>
      <c r="D182" s="23">
        <v>40</v>
      </c>
      <c r="E182" s="25">
        <v>2.2399999999999998</v>
      </c>
      <c r="F182" s="25">
        <v>0.44000000000000006</v>
      </c>
      <c r="G182" s="25">
        <v>23.76</v>
      </c>
      <c r="H182" s="25">
        <v>107.96</v>
      </c>
      <c r="I182" s="25">
        <v>0</v>
      </c>
      <c r="J182" s="25">
        <v>0.16000000000000003</v>
      </c>
      <c r="K182" s="25">
        <v>0</v>
      </c>
      <c r="L182" s="25">
        <v>0.36000000000000004</v>
      </c>
      <c r="M182" s="25">
        <v>9.2000000000000011</v>
      </c>
      <c r="N182" s="25">
        <v>10</v>
      </c>
      <c r="O182" s="25">
        <v>42.400000000000006</v>
      </c>
      <c r="P182" s="25">
        <v>1.2400000000000002</v>
      </c>
    </row>
    <row r="183" spans="1:16" ht="18" customHeight="1">
      <c r="A183" s="18">
        <v>5</v>
      </c>
      <c r="B183" s="23"/>
      <c r="C183" s="24" t="s">
        <v>18</v>
      </c>
      <c r="D183" s="23" t="s">
        <v>352</v>
      </c>
      <c r="E183" s="41">
        <v>29.98</v>
      </c>
      <c r="F183" s="41">
        <v>29.4315</v>
      </c>
      <c r="G183" s="41">
        <v>126.10950000000003</v>
      </c>
      <c r="H183" s="41">
        <v>889.24150000000009</v>
      </c>
      <c r="I183" s="41">
        <v>300.49300000000005</v>
      </c>
      <c r="J183" s="41">
        <v>0.52500000000000002</v>
      </c>
      <c r="K183" s="41">
        <v>8.4509999999999987</v>
      </c>
      <c r="L183" s="41">
        <v>4.0379999999999994</v>
      </c>
      <c r="M183" s="41">
        <v>111.84699999999999</v>
      </c>
      <c r="N183" s="41">
        <v>132.16500000000002</v>
      </c>
      <c r="O183" s="41">
        <v>459.4855</v>
      </c>
      <c r="P183" s="41">
        <v>5.8180000000000005</v>
      </c>
    </row>
    <row r="184" spans="1:16" ht="13.9" customHeight="1">
      <c r="A184" s="18">
        <v>5</v>
      </c>
      <c r="B184" s="99" t="s">
        <v>20</v>
      </c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</row>
    <row r="185" spans="1:16" ht="13.9" customHeight="1">
      <c r="B185" s="23"/>
      <c r="C185" s="24" t="s">
        <v>248</v>
      </c>
      <c r="D185" s="23">
        <v>65</v>
      </c>
      <c r="E185" s="26">
        <v>4.875</v>
      </c>
      <c r="F185" s="26">
        <v>6.370000000000001</v>
      </c>
      <c r="G185" s="46">
        <v>41.860000000000007</v>
      </c>
      <c r="H185" s="26">
        <v>244.27</v>
      </c>
      <c r="I185" s="26">
        <v>6.5</v>
      </c>
      <c r="J185" s="26">
        <v>5.2000000000000005E-2</v>
      </c>
      <c r="K185" s="26">
        <v>0</v>
      </c>
      <c r="L185" s="26">
        <v>2.2749999999999999</v>
      </c>
      <c r="M185" s="26">
        <v>18.850000000000001</v>
      </c>
      <c r="N185" s="26">
        <v>13</v>
      </c>
      <c r="O185" s="26">
        <v>58.5</v>
      </c>
      <c r="P185" s="26">
        <v>1.3650000000000002</v>
      </c>
    </row>
    <row r="186" spans="1:16" ht="19.899999999999999" customHeight="1">
      <c r="A186" s="18">
        <v>5</v>
      </c>
      <c r="B186" s="23" t="s">
        <v>229</v>
      </c>
      <c r="C186" s="24" t="s">
        <v>230</v>
      </c>
      <c r="D186" s="23">
        <v>100</v>
      </c>
      <c r="E186" s="25">
        <v>1.1499999999999999</v>
      </c>
      <c r="F186" s="25">
        <v>4.49</v>
      </c>
      <c r="G186" s="25">
        <v>11.04</v>
      </c>
      <c r="H186" s="25">
        <v>89.17</v>
      </c>
      <c r="I186" s="25">
        <v>1152</v>
      </c>
      <c r="J186" s="25">
        <v>0.04</v>
      </c>
      <c r="K186" s="25">
        <v>1.92</v>
      </c>
      <c r="L186" s="25">
        <v>0.84</v>
      </c>
      <c r="M186" s="25">
        <v>22.96</v>
      </c>
      <c r="N186" s="25">
        <v>31.74</v>
      </c>
      <c r="O186" s="25">
        <v>46.02</v>
      </c>
      <c r="P186" s="25">
        <v>0.6</v>
      </c>
    </row>
    <row r="187" spans="1:16" ht="17.45" customHeight="1">
      <c r="A187" s="18">
        <v>5</v>
      </c>
      <c r="B187" s="27" t="s">
        <v>223</v>
      </c>
      <c r="C187" s="24" t="s">
        <v>224</v>
      </c>
      <c r="D187" s="23">
        <v>200</v>
      </c>
      <c r="E187" s="25">
        <v>1.54</v>
      </c>
      <c r="F187" s="25">
        <v>1.1399999999999999</v>
      </c>
      <c r="G187" s="25">
        <v>2.2599999999999998</v>
      </c>
      <c r="H187" s="25">
        <v>25.5</v>
      </c>
      <c r="I187" s="25">
        <v>6.64</v>
      </c>
      <c r="J187" s="25">
        <v>0.02</v>
      </c>
      <c r="K187" s="25">
        <v>0.3</v>
      </c>
      <c r="L187" s="25">
        <v>0</v>
      </c>
      <c r="M187" s="25">
        <v>57.16</v>
      </c>
      <c r="N187" s="25">
        <v>9.92</v>
      </c>
      <c r="O187" s="25">
        <v>46.32</v>
      </c>
      <c r="P187" s="25">
        <v>0.76</v>
      </c>
    </row>
    <row r="188" spans="1:16" ht="16.149999999999999" customHeight="1">
      <c r="A188" s="18">
        <v>5</v>
      </c>
      <c r="B188" s="23"/>
      <c r="C188" s="24" t="s">
        <v>18</v>
      </c>
      <c r="D188" s="23">
        <v>365</v>
      </c>
      <c r="E188" s="89">
        <v>7.5649999999999995</v>
      </c>
      <c r="F188" s="27">
        <v>12</v>
      </c>
      <c r="G188" s="41">
        <v>55.160000000000004</v>
      </c>
      <c r="H188" s="27">
        <v>358.94</v>
      </c>
      <c r="I188" s="27">
        <v>1165.1400000000001</v>
      </c>
      <c r="J188" s="27">
        <v>0.112</v>
      </c>
      <c r="K188" s="27">
        <v>2.2199999999999998</v>
      </c>
      <c r="L188" s="27">
        <v>3.1149999999999998</v>
      </c>
      <c r="M188" s="27">
        <v>98.97</v>
      </c>
      <c r="N188" s="27">
        <v>54.66</v>
      </c>
      <c r="O188" s="27">
        <v>150.84</v>
      </c>
      <c r="P188" s="27">
        <v>2.7250000000000001</v>
      </c>
    </row>
    <row r="189" spans="1:16" ht="20.100000000000001" customHeight="1">
      <c r="A189" s="18">
        <v>5</v>
      </c>
      <c r="B189" s="23"/>
      <c r="C189" s="24" t="s">
        <v>25</v>
      </c>
      <c r="D189" s="23" t="s">
        <v>353</v>
      </c>
      <c r="E189" s="27">
        <v>63.557000000000002</v>
      </c>
      <c r="F189" s="27">
        <v>64.95150000000001</v>
      </c>
      <c r="G189" s="27">
        <v>241.42150000000004</v>
      </c>
      <c r="H189" s="27">
        <v>1804.5175000000002</v>
      </c>
      <c r="I189" s="27">
        <v>1631.4130000000002</v>
      </c>
      <c r="J189" s="27">
        <v>0.77300000000000002</v>
      </c>
      <c r="K189" s="27">
        <v>24.265000000000001</v>
      </c>
      <c r="L189" s="27">
        <v>10.712999999999999</v>
      </c>
      <c r="M189" s="27">
        <v>382.19900000000001</v>
      </c>
      <c r="N189" s="27">
        <v>263.399</v>
      </c>
      <c r="O189" s="27">
        <v>941.66550000000007</v>
      </c>
      <c r="P189" s="27">
        <v>16.573</v>
      </c>
    </row>
    <row r="190" spans="1:16" ht="18.600000000000001" customHeight="1">
      <c r="B190" s="29"/>
      <c r="C190" s="30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 s="22" customFormat="1" ht="20.100000000000001" customHeight="1">
      <c r="B191" s="21" t="s">
        <v>104</v>
      </c>
      <c r="C191" s="2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</row>
    <row r="192" spans="1:16" s="22" customFormat="1" ht="20.100000000000001" customHeight="1">
      <c r="B192" s="21" t="s">
        <v>105</v>
      </c>
      <c r="C192" s="2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</row>
    <row r="193" spans="1:16" s="22" customFormat="1" ht="20.100000000000001" customHeight="1">
      <c r="B193" s="21" t="s">
        <v>336</v>
      </c>
      <c r="C193" s="2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</row>
    <row r="194" spans="1:16" ht="13.9" customHeight="1">
      <c r="B194" s="29"/>
      <c r="C194" s="30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spans="1:16" ht="37.5" customHeight="1">
      <c r="B195" s="99" t="s">
        <v>0</v>
      </c>
      <c r="C195" s="100" t="s">
        <v>1</v>
      </c>
      <c r="D195" s="99" t="s">
        <v>2</v>
      </c>
      <c r="E195" s="99" t="s">
        <v>3</v>
      </c>
      <c r="F195" s="99"/>
      <c r="G195" s="99"/>
      <c r="H195" s="99" t="s">
        <v>4</v>
      </c>
      <c r="I195" s="99" t="s">
        <v>5</v>
      </c>
      <c r="J195" s="99"/>
      <c r="K195" s="99"/>
      <c r="L195" s="99"/>
      <c r="M195" s="99" t="s">
        <v>6</v>
      </c>
      <c r="N195" s="99"/>
      <c r="O195" s="99"/>
      <c r="P195" s="99"/>
    </row>
    <row r="196" spans="1:16" ht="30.6" customHeight="1">
      <c r="B196" s="99"/>
      <c r="C196" s="100"/>
      <c r="D196" s="99"/>
      <c r="E196" s="23" t="s">
        <v>7</v>
      </c>
      <c r="F196" s="23" t="s">
        <v>8</v>
      </c>
      <c r="G196" s="23" t="s">
        <v>9</v>
      </c>
      <c r="H196" s="99"/>
      <c r="I196" s="23" t="s">
        <v>11</v>
      </c>
      <c r="J196" s="23" t="s">
        <v>110</v>
      </c>
      <c r="K196" s="23" t="s">
        <v>10</v>
      </c>
      <c r="L196" s="23" t="s">
        <v>12</v>
      </c>
      <c r="M196" s="23" t="s">
        <v>13</v>
      </c>
      <c r="N196" s="23" t="s">
        <v>15</v>
      </c>
      <c r="O196" s="23" t="s">
        <v>111</v>
      </c>
      <c r="P196" s="23" t="s">
        <v>16</v>
      </c>
    </row>
    <row r="197" spans="1:16" ht="16.149999999999999" customHeight="1">
      <c r="A197" s="18">
        <v>6</v>
      </c>
      <c r="B197" s="99" t="s">
        <v>17</v>
      </c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</row>
    <row r="198" spans="1:16" ht="33" customHeight="1">
      <c r="A198" s="18">
        <v>6</v>
      </c>
      <c r="B198" s="23" t="s">
        <v>183</v>
      </c>
      <c r="C198" s="24" t="s">
        <v>184</v>
      </c>
      <c r="D198" s="23" t="s">
        <v>354</v>
      </c>
      <c r="E198" s="39">
        <v>9.7899999999999991</v>
      </c>
      <c r="F198" s="39">
        <v>8.9649999999999999</v>
      </c>
      <c r="G198" s="39">
        <v>43.81</v>
      </c>
      <c r="H198" s="39">
        <v>288.11</v>
      </c>
      <c r="I198" s="39">
        <v>30</v>
      </c>
      <c r="J198" s="39">
        <v>0.2</v>
      </c>
      <c r="K198" s="39">
        <v>0.65</v>
      </c>
      <c r="L198" s="39">
        <v>0.92500000000000004</v>
      </c>
      <c r="M198" s="39">
        <v>157.56</v>
      </c>
      <c r="N198" s="39">
        <v>7.6749999999999998</v>
      </c>
      <c r="O198" s="39">
        <v>256.06</v>
      </c>
      <c r="P198" s="39">
        <v>1.86</v>
      </c>
    </row>
    <row r="199" spans="1:16" ht="21.6" customHeight="1">
      <c r="A199" s="18">
        <v>6</v>
      </c>
      <c r="B199" s="23" t="s">
        <v>237</v>
      </c>
      <c r="C199" s="24" t="s">
        <v>238</v>
      </c>
      <c r="D199" s="23">
        <v>40</v>
      </c>
      <c r="E199" s="39">
        <v>4.76</v>
      </c>
      <c r="F199" s="39">
        <v>4.04</v>
      </c>
      <c r="G199" s="39">
        <v>0.24</v>
      </c>
      <c r="H199" s="39">
        <v>56.36</v>
      </c>
      <c r="I199" s="39">
        <v>62.4</v>
      </c>
      <c r="J199" s="39">
        <v>0.02</v>
      </c>
      <c r="K199" s="39">
        <v>0</v>
      </c>
      <c r="L199" s="39">
        <v>0.24</v>
      </c>
      <c r="M199" s="39">
        <v>19.38</v>
      </c>
      <c r="N199" s="39">
        <v>4.18</v>
      </c>
      <c r="O199" s="39">
        <v>66.819999999999993</v>
      </c>
      <c r="P199" s="39">
        <v>0.87</v>
      </c>
    </row>
    <row r="200" spans="1:16" ht="16.149999999999999" customHeight="1">
      <c r="A200" s="18">
        <v>6</v>
      </c>
      <c r="B200" s="23"/>
      <c r="C200" s="24" t="s">
        <v>251</v>
      </c>
      <c r="D200" s="23">
        <v>80</v>
      </c>
      <c r="E200" s="47">
        <v>5.4640000000000004</v>
      </c>
      <c r="F200" s="47">
        <v>7.3040000000000012</v>
      </c>
      <c r="G200" s="47">
        <v>26.544</v>
      </c>
      <c r="H200" s="47">
        <v>193.76800000000003</v>
      </c>
      <c r="I200" s="39">
        <v>16.8</v>
      </c>
      <c r="J200" s="39">
        <v>0.128</v>
      </c>
      <c r="K200" s="39">
        <v>0</v>
      </c>
      <c r="L200" s="39">
        <v>2.2000000000000002</v>
      </c>
      <c r="M200" s="39">
        <v>19.32</v>
      </c>
      <c r="N200" s="39">
        <v>27.72</v>
      </c>
      <c r="O200" s="39">
        <v>105.032</v>
      </c>
      <c r="P200" s="39">
        <v>1.0960000000000001</v>
      </c>
    </row>
    <row r="201" spans="1:16" ht="20.100000000000001" customHeight="1">
      <c r="B201" s="27" t="s">
        <v>115</v>
      </c>
      <c r="C201" s="24" t="s">
        <v>116</v>
      </c>
      <c r="D201" s="23">
        <v>200</v>
      </c>
      <c r="E201" s="39">
        <v>0.18</v>
      </c>
      <c r="F201" s="39">
        <v>0.04</v>
      </c>
      <c r="G201" s="39">
        <v>15.04</v>
      </c>
      <c r="H201" s="39">
        <v>61.24</v>
      </c>
      <c r="I201" s="39">
        <v>0.04</v>
      </c>
      <c r="J201" s="39">
        <v>0</v>
      </c>
      <c r="K201" s="39">
        <v>0.04</v>
      </c>
      <c r="L201" s="39">
        <v>0</v>
      </c>
      <c r="M201" s="39">
        <v>4.8</v>
      </c>
      <c r="N201" s="39">
        <v>3.82</v>
      </c>
      <c r="O201" s="39">
        <v>7.18</v>
      </c>
      <c r="P201" s="39">
        <v>0.76</v>
      </c>
    </row>
    <row r="202" spans="1:16" ht="17.45" customHeight="1">
      <c r="A202" s="18">
        <v>6</v>
      </c>
      <c r="B202" s="23"/>
      <c r="C202" s="24" t="s">
        <v>18</v>
      </c>
      <c r="D202" s="23">
        <v>575</v>
      </c>
      <c r="E202" s="27">
        <v>20.193999999999999</v>
      </c>
      <c r="F202" s="27">
        <v>20.349</v>
      </c>
      <c r="G202" s="27">
        <v>85.634000000000015</v>
      </c>
      <c r="H202" s="27">
        <v>599.47800000000007</v>
      </c>
      <c r="I202" s="27">
        <v>109.24</v>
      </c>
      <c r="J202" s="27">
        <v>0.34799999999999998</v>
      </c>
      <c r="K202" s="27">
        <v>0.69000000000000006</v>
      </c>
      <c r="L202" s="27">
        <v>3.3650000000000002</v>
      </c>
      <c r="M202" s="27">
        <v>201.06</v>
      </c>
      <c r="N202" s="27">
        <v>43.394999999999996</v>
      </c>
      <c r="O202" s="27">
        <v>435.09199999999998</v>
      </c>
      <c r="P202" s="27">
        <v>4.5860000000000003</v>
      </c>
    </row>
    <row r="203" spans="1:16" ht="13.9" customHeight="1">
      <c r="A203" s="18">
        <v>6</v>
      </c>
      <c r="B203" s="101" t="s">
        <v>19</v>
      </c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</row>
    <row r="204" spans="1:16" ht="32.450000000000003" customHeight="1">
      <c r="A204" s="18">
        <v>6</v>
      </c>
      <c r="B204" s="48" t="s">
        <v>276</v>
      </c>
      <c r="C204" s="49" t="s">
        <v>277</v>
      </c>
      <c r="D204" s="48">
        <v>100</v>
      </c>
      <c r="E204" s="26">
        <v>1.59</v>
      </c>
      <c r="F204" s="26">
        <v>4.7</v>
      </c>
      <c r="G204" s="26">
        <v>6.72</v>
      </c>
      <c r="H204" s="26">
        <v>75.540000000000006</v>
      </c>
      <c r="I204" s="26">
        <v>201.84</v>
      </c>
      <c r="J204" s="26">
        <v>0.02</v>
      </c>
      <c r="K204" s="26">
        <v>9.52</v>
      </c>
      <c r="L204" s="26">
        <v>0.57999999999999996</v>
      </c>
      <c r="M204" s="26">
        <v>24.89</v>
      </c>
      <c r="N204" s="26">
        <v>16.52</v>
      </c>
      <c r="O204" s="26">
        <v>34.47</v>
      </c>
      <c r="P204" s="26">
        <v>0.45</v>
      </c>
    </row>
    <row r="205" spans="1:16" ht="18" customHeight="1">
      <c r="B205" s="48" t="s">
        <v>154</v>
      </c>
      <c r="C205" s="49" t="s">
        <v>186</v>
      </c>
      <c r="D205" s="48">
        <v>100</v>
      </c>
      <c r="E205" s="26">
        <v>5.17</v>
      </c>
      <c r="F205" s="26">
        <v>5.13</v>
      </c>
      <c r="G205" s="26">
        <v>34.76</v>
      </c>
      <c r="H205" s="26">
        <v>205.89</v>
      </c>
      <c r="I205" s="26">
        <v>0.67</v>
      </c>
      <c r="J205" s="26">
        <v>7.0000000000000007E-2</v>
      </c>
      <c r="K205" s="26">
        <v>2.5299999999999998</v>
      </c>
      <c r="L205" s="26">
        <v>1.22</v>
      </c>
      <c r="M205" s="26">
        <v>24.57</v>
      </c>
      <c r="N205" s="26">
        <v>16.89</v>
      </c>
      <c r="O205" s="26">
        <v>59.85</v>
      </c>
      <c r="P205" s="26">
        <v>0.99</v>
      </c>
    </row>
    <row r="206" spans="1:16" ht="18" customHeight="1">
      <c r="B206" s="79" t="s">
        <v>131</v>
      </c>
      <c r="C206" s="80" t="s">
        <v>133</v>
      </c>
      <c r="D206" s="79">
        <v>100</v>
      </c>
      <c r="E206" s="26">
        <v>0.7</v>
      </c>
      <c r="F206" s="26">
        <v>0.1</v>
      </c>
      <c r="G206" s="26">
        <v>1.9</v>
      </c>
      <c r="H206" s="26">
        <v>11.3</v>
      </c>
      <c r="I206" s="26">
        <v>0</v>
      </c>
      <c r="J206" s="26">
        <v>0.3</v>
      </c>
      <c r="K206" s="26">
        <v>7</v>
      </c>
      <c r="L206" s="26">
        <v>0.1</v>
      </c>
      <c r="M206" s="26">
        <v>17</v>
      </c>
      <c r="N206" s="26">
        <v>14</v>
      </c>
      <c r="O206" s="26">
        <v>30</v>
      </c>
      <c r="P206" s="26">
        <v>0.5</v>
      </c>
    </row>
    <row r="207" spans="1:16" ht="18" customHeight="1">
      <c r="B207" s="79" t="s">
        <v>209</v>
      </c>
      <c r="C207" s="80" t="s">
        <v>287</v>
      </c>
      <c r="D207" s="79">
        <v>100</v>
      </c>
      <c r="E207" s="26">
        <v>0.8</v>
      </c>
      <c r="F207" s="26">
        <v>0.1</v>
      </c>
      <c r="G207" s="26">
        <v>1.5</v>
      </c>
      <c r="H207" s="26">
        <v>10.1</v>
      </c>
      <c r="I207" s="26">
        <v>0</v>
      </c>
      <c r="J207" s="26">
        <v>0.02</v>
      </c>
      <c r="K207" s="26">
        <v>5</v>
      </c>
      <c r="L207" s="26">
        <v>0.1</v>
      </c>
      <c r="M207" s="26">
        <v>23</v>
      </c>
      <c r="N207" s="26">
        <v>14</v>
      </c>
      <c r="O207" s="26">
        <v>24</v>
      </c>
      <c r="P207" s="26">
        <v>0.6</v>
      </c>
    </row>
    <row r="208" spans="1:16" ht="18" customHeight="1">
      <c r="B208" s="48"/>
      <c r="C208" s="49" t="s">
        <v>295</v>
      </c>
      <c r="D208" s="48"/>
      <c r="E208" s="27">
        <v>2.9350000000000001</v>
      </c>
      <c r="F208" s="27">
        <v>2.6149999999999998</v>
      </c>
      <c r="G208" s="27">
        <v>18.329999999999998</v>
      </c>
      <c r="H208" s="27">
        <v>108.595</v>
      </c>
      <c r="I208" s="27">
        <v>0.33500000000000002</v>
      </c>
      <c r="J208" s="27">
        <v>0.185</v>
      </c>
      <c r="K208" s="27">
        <v>4.7649999999999997</v>
      </c>
      <c r="L208" s="27">
        <v>0.66</v>
      </c>
      <c r="M208" s="27">
        <v>20.785</v>
      </c>
      <c r="N208" s="27">
        <v>15.445</v>
      </c>
      <c r="O208" s="27">
        <v>44.924999999999997</v>
      </c>
      <c r="P208" s="27">
        <v>0.745</v>
      </c>
    </row>
    <row r="209" spans="1:16" ht="30.6" customHeight="1">
      <c r="B209" s="48" t="s">
        <v>187</v>
      </c>
      <c r="C209" s="49" t="s">
        <v>188</v>
      </c>
      <c r="D209" s="48" t="s">
        <v>337</v>
      </c>
      <c r="E209" s="25">
        <v>6.28</v>
      </c>
      <c r="F209" s="25">
        <v>6.625</v>
      </c>
      <c r="G209" s="25">
        <v>15.95</v>
      </c>
      <c r="H209" s="25">
        <v>148.54499999999999</v>
      </c>
      <c r="I209" s="25">
        <v>132.15</v>
      </c>
      <c r="J209" s="25">
        <v>8.4999999999999992E-2</v>
      </c>
      <c r="K209" s="25">
        <v>0.78</v>
      </c>
      <c r="L209" s="25">
        <v>0.42499999999999999</v>
      </c>
      <c r="M209" s="25">
        <v>15.75</v>
      </c>
      <c r="N209" s="25">
        <v>25.619999999999997</v>
      </c>
      <c r="O209" s="25">
        <v>90.08</v>
      </c>
      <c r="P209" s="25">
        <v>1.1000000000000001</v>
      </c>
    </row>
    <row r="210" spans="1:16" ht="30.6" customHeight="1">
      <c r="B210" s="79" t="s">
        <v>138</v>
      </c>
      <c r="C210" s="80" t="s">
        <v>139</v>
      </c>
      <c r="D210" s="79">
        <v>250</v>
      </c>
      <c r="E210" s="26">
        <v>2.4750000000000001</v>
      </c>
      <c r="F210" s="26">
        <v>4.8</v>
      </c>
      <c r="G210" s="26">
        <v>17.2</v>
      </c>
      <c r="H210" s="26">
        <v>121.89999999999999</v>
      </c>
      <c r="I210" s="26">
        <v>127.92500000000001</v>
      </c>
      <c r="J210" s="26">
        <v>7.4999999999999997E-2</v>
      </c>
      <c r="K210" s="26">
        <v>1.7749999999999999</v>
      </c>
      <c r="L210" s="26">
        <v>0.72499999999999998</v>
      </c>
      <c r="M210" s="26">
        <v>18.075000000000003</v>
      </c>
      <c r="N210" s="26">
        <v>25.099999999999998</v>
      </c>
      <c r="O210" s="26">
        <v>71.95</v>
      </c>
      <c r="P210" s="26">
        <v>0.95</v>
      </c>
    </row>
    <row r="211" spans="1:16" ht="25.15" customHeight="1">
      <c r="B211" s="48"/>
      <c r="C211" s="49" t="s">
        <v>295</v>
      </c>
      <c r="D211" s="48"/>
      <c r="E211" s="27">
        <v>4.3775000000000004</v>
      </c>
      <c r="F211" s="27">
        <v>5.7125000000000004</v>
      </c>
      <c r="G211" s="27">
        <v>16.574999999999999</v>
      </c>
      <c r="H211" s="27">
        <v>135.2225</v>
      </c>
      <c r="I211" s="27">
        <v>130.03750000000002</v>
      </c>
      <c r="J211" s="27">
        <v>7.9999999999999988E-2</v>
      </c>
      <c r="K211" s="27">
        <v>1.2774999999999999</v>
      </c>
      <c r="L211" s="27">
        <v>0.57499999999999996</v>
      </c>
      <c r="M211" s="27">
        <v>16.912500000000001</v>
      </c>
      <c r="N211" s="27">
        <v>25.36</v>
      </c>
      <c r="O211" s="27">
        <v>81.015000000000001</v>
      </c>
      <c r="P211" s="27">
        <v>1.0249999999999999</v>
      </c>
    </row>
    <row r="212" spans="1:16" ht="20.100000000000001" customHeight="1">
      <c r="B212" s="50" t="s">
        <v>190</v>
      </c>
      <c r="C212" s="49" t="s">
        <v>191</v>
      </c>
      <c r="D212" s="48">
        <v>250</v>
      </c>
      <c r="E212" s="25">
        <v>15.8</v>
      </c>
      <c r="F212" s="25">
        <v>19.309999999999999</v>
      </c>
      <c r="G212" s="25">
        <v>46.9</v>
      </c>
      <c r="H212" s="25">
        <v>424.59</v>
      </c>
      <c r="I212" s="25">
        <v>131.19999999999999</v>
      </c>
      <c r="J212" s="25">
        <v>0.36</v>
      </c>
      <c r="K212" s="25">
        <v>1.08</v>
      </c>
      <c r="L212" s="25">
        <v>1.61</v>
      </c>
      <c r="M212" s="25">
        <v>18.170000000000002</v>
      </c>
      <c r="N212" s="25">
        <v>17.170000000000002</v>
      </c>
      <c r="O212" s="25">
        <v>169.47</v>
      </c>
      <c r="P212" s="25">
        <v>2.2799999999999998</v>
      </c>
    </row>
    <row r="213" spans="1:16" s="73" customFormat="1" ht="20.100000000000001" customHeight="1">
      <c r="B213" s="83" t="s">
        <v>355</v>
      </c>
      <c r="C213" s="84" t="s">
        <v>356</v>
      </c>
      <c r="D213" s="85">
        <v>250</v>
      </c>
      <c r="E213" s="76">
        <v>11.89</v>
      </c>
      <c r="F213" s="76">
        <v>21.98</v>
      </c>
      <c r="G213" s="76">
        <v>26.2</v>
      </c>
      <c r="H213" s="76">
        <v>350.18</v>
      </c>
      <c r="I213" s="76">
        <v>7.3</v>
      </c>
      <c r="J213" s="76">
        <v>0.41</v>
      </c>
      <c r="K213" s="76">
        <v>1.49</v>
      </c>
      <c r="L213" s="76">
        <v>1.24</v>
      </c>
      <c r="M213" s="76">
        <v>22.48</v>
      </c>
      <c r="N213" s="76">
        <v>36.799999999999997</v>
      </c>
      <c r="O213" s="76">
        <v>199</v>
      </c>
      <c r="P213" s="76">
        <v>2.58</v>
      </c>
    </row>
    <row r="214" spans="1:16" ht="20.100000000000001" customHeight="1">
      <c r="B214" s="50"/>
      <c r="C214" s="49" t="s">
        <v>295</v>
      </c>
      <c r="D214" s="48"/>
      <c r="E214" s="27">
        <v>13.845000000000001</v>
      </c>
      <c r="F214" s="27">
        <v>20.645</v>
      </c>
      <c r="G214" s="27">
        <v>36.549999999999997</v>
      </c>
      <c r="H214" s="27">
        <v>387.38499999999999</v>
      </c>
      <c r="I214" s="27">
        <v>69.25</v>
      </c>
      <c r="J214" s="27">
        <v>0.38500000000000001</v>
      </c>
      <c r="K214" s="27">
        <v>1.2850000000000001</v>
      </c>
      <c r="L214" s="27">
        <v>1.425</v>
      </c>
      <c r="M214" s="27">
        <v>20.325000000000003</v>
      </c>
      <c r="N214" s="27">
        <v>26.984999999999999</v>
      </c>
      <c r="O214" s="27">
        <v>184.23500000000001</v>
      </c>
      <c r="P214" s="27">
        <v>2.4299999999999997</v>
      </c>
    </row>
    <row r="215" spans="1:16" ht="16.149999999999999" customHeight="1">
      <c r="B215" s="50" t="s">
        <v>192</v>
      </c>
      <c r="C215" s="49" t="s">
        <v>193</v>
      </c>
      <c r="D215" s="48">
        <v>200</v>
      </c>
      <c r="E215" s="25">
        <v>0.16</v>
      </c>
      <c r="F215" s="25">
        <v>0.16</v>
      </c>
      <c r="G215" s="25">
        <v>18.54</v>
      </c>
      <c r="H215" s="25">
        <v>76.239999999999995</v>
      </c>
      <c r="I215" s="25">
        <v>1.2</v>
      </c>
      <c r="J215" s="25">
        <v>0</v>
      </c>
      <c r="K215" s="25">
        <v>1.6</v>
      </c>
      <c r="L215" s="25">
        <v>0.08</v>
      </c>
      <c r="M215" s="25">
        <v>6.08</v>
      </c>
      <c r="N215" s="25">
        <v>3.14</v>
      </c>
      <c r="O215" s="25">
        <v>3.82</v>
      </c>
      <c r="P215" s="25">
        <v>0.8</v>
      </c>
    </row>
    <row r="216" spans="1:16" ht="18" customHeight="1">
      <c r="A216" s="18">
        <v>6</v>
      </c>
      <c r="B216" s="48" t="s">
        <v>211</v>
      </c>
      <c r="C216" s="49" t="s">
        <v>212</v>
      </c>
      <c r="D216" s="48">
        <v>40</v>
      </c>
      <c r="E216" s="25">
        <v>3.04</v>
      </c>
      <c r="F216" s="25">
        <v>0.32000000000000006</v>
      </c>
      <c r="G216" s="25">
        <v>19.680000000000003</v>
      </c>
      <c r="H216" s="25">
        <v>93.76</v>
      </c>
      <c r="I216" s="25">
        <v>0</v>
      </c>
      <c r="J216" s="25">
        <v>4.4000000000000004E-2</v>
      </c>
      <c r="K216" s="25">
        <v>0</v>
      </c>
      <c r="L216" s="25">
        <v>0.48</v>
      </c>
      <c r="M216" s="25">
        <v>8</v>
      </c>
      <c r="N216" s="25">
        <v>5.6000000000000005</v>
      </c>
      <c r="O216" s="25">
        <v>26</v>
      </c>
      <c r="P216" s="25">
        <v>0.44000000000000006</v>
      </c>
    </row>
    <row r="217" spans="1:16" ht="19.5" customHeight="1">
      <c r="A217" s="18">
        <v>6</v>
      </c>
      <c r="B217" s="48" t="s">
        <v>213</v>
      </c>
      <c r="C217" s="49" t="s">
        <v>214</v>
      </c>
      <c r="D217" s="48">
        <v>40</v>
      </c>
      <c r="E217" s="25">
        <v>2.2399999999999998</v>
      </c>
      <c r="F217" s="25">
        <v>0.44000000000000006</v>
      </c>
      <c r="G217" s="25">
        <v>23.76</v>
      </c>
      <c r="H217" s="25">
        <v>107.96</v>
      </c>
      <c r="I217" s="25">
        <v>0</v>
      </c>
      <c r="J217" s="25">
        <v>0.16000000000000003</v>
      </c>
      <c r="K217" s="25">
        <v>0</v>
      </c>
      <c r="L217" s="25">
        <v>0.36000000000000004</v>
      </c>
      <c r="M217" s="25">
        <v>9.2000000000000011</v>
      </c>
      <c r="N217" s="25">
        <v>10</v>
      </c>
      <c r="O217" s="25">
        <v>42.400000000000006</v>
      </c>
      <c r="P217" s="25">
        <v>1.2400000000000002</v>
      </c>
    </row>
    <row r="218" spans="1:16" ht="17.45" customHeight="1">
      <c r="A218" s="18">
        <v>6</v>
      </c>
      <c r="B218" s="23"/>
      <c r="C218" s="24" t="s">
        <v>18</v>
      </c>
      <c r="D218" s="23" t="s">
        <v>357</v>
      </c>
      <c r="E218" s="89">
        <v>26.597499999999997</v>
      </c>
      <c r="F218" s="27">
        <v>29.892500000000002</v>
      </c>
      <c r="G218" s="27">
        <v>133.435</v>
      </c>
      <c r="H218" s="27">
        <v>909.16250000000002</v>
      </c>
      <c r="I218" s="27">
        <v>200.82250000000002</v>
      </c>
      <c r="J218" s="27">
        <v>0.85400000000000009</v>
      </c>
      <c r="K218" s="27">
        <v>8.9275000000000002</v>
      </c>
      <c r="L218" s="27">
        <v>3.58</v>
      </c>
      <c r="M218" s="27">
        <v>81.302500000000009</v>
      </c>
      <c r="N218" s="27">
        <v>86.529999999999987</v>
      </c>
      <c r="O218" s="27">
        <v>382.39499999999998</v>
      </c>
      <c r="P218" s="27">
        <v>6.68</v>
      </c>
    </row>
    <row r="219" spans="1:16" ht="15" customHeight="1">
      <c r="A219" s="18">
        <v>6</v>
      </c>
      <c r="B219" s="99" t="s">
        <v>20</v>
      </c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</row>
    <row r="220" spans="1:16" ht="18.75" customHeight="1">
      <c r="A220" s="18">
        <v>6</v>
      </c>
      <c r="B220" s="27" t="s">
        <v>258</v>
      </c>
      <c r="C220" s="24" t="s">
        <v>259</v>
      </c>
      <c r="D220" s="23" t="s">
        <v>348</v>
      </c>
      <c r="E220" s="26">
        <v>8.6120000000000001</v>
      </c>
      <c r="F220" s="26">
        <v>11.983999999999998</v>
      </c>
      <c r="G220" s="26">
        <v>43.585999999999999</v>
      </c>
      <c r="H220" s="26">
        <v>316.63800000000003</v>
      </c>
      <c r="I220" s="26">
        <v>40.838000000000001</v>
      </c>
      <c r="J220" s="26">
        <v>0.32400000000000001</v>
      </c>
      <c r="K220" s="26">
        <v>1.1200000000000001</v>
      </c>
      <c r="L220" s="26">
        <v>0.97</v>
      </c>
      <c r="M220" s="26">
        <v>57.692</v>
      </c>
      <c r="N220" s="26">
        <v>52.220000000000006</v>
      </c>
      <c r="O220" s="26">
        <v>169.036</v>
      </c>
      <c r="P220" s="26">
        <v>2.8120000000000003</v>
      </c>
    </row>
    <row r="221" spans="1:16" ht="28.9" customHeight="1">
      <c r="B221" s="27" t="s">
        <v>124</v>
      </c>
      <c r="C221" s="24" t="s">
        <v>371</v>
      </c>
      <c r="D221" s="23">
        <v>200</v>
      </c>
      <c r="E221" s="25">
        <v>0.2</v>
      </c>
      <c r="F221" s="25">
        <v>0.16</v>
      </c>
      <c r="G221" s="25">
        <v>18.84</v>
      </c>
      <c r="H221" s="25">
        <v>77.599999999999994</v>
      </c>
      <c r="I221" s="25">
        <v>1.08</v>
      </c>
      <c r="J221" s="25">
        <v>0</v>
      </c>
      <c r="K221" s="25">
        <v>20.94</v>
      </c>
      <c r="L221" s="25">
        <v>0.12</v>
      </c>
      <c r="M221" s="25">
        <v>6.36</v>
      </c>
      <c r="N221" s="25">
        <v>3.06</v>
      </c>
      <c r="O221" s="25">
        <v>3.68</v>
      </c>
      <c r="P221" s="25">
        <v>0.78</v>
      </c>
    </row>
    <row r="222" spans="1:16" ht="16.149999999999999" customHeight="1">
      <c r="A222" s="18">
        <v>6</v>
      </c>
      <c r="B222" s="23"/>
      <c r="C222" s="24" t="s">
        <v>18</v>
      </c>
      <c r="D222" s="23">
        <v>380</v>
      </c>
      <c r="E222" s="27">
        <v>8.8119999999999994</v>
      </c>
      <c r="F222" s="27">
        <v>12.143999999999998</v>
      </c>
      <c r="G222" s="27">
        <v>62.426000000000002</v>
      </c>
      <c r="H222" s="27">
        <v>394.23800000000006</v>
      </c>
      <c r="I222" s="27">
        <v>41.917999999999999</v>
      </c>
      <c r="J222" s="27">
        <v>0.32400000000000001</v>
      </c>
      <c r="K222" s="27">
        <v>22.060000000000002</v>
      </c>
      <c r="L222" s="27">
        <v>1.0899999999999999</v>
      </c>
      <c r="M222" s="27">
        <v>64.052000000000007</v>
      </c>
      <c r="N222" s="27">
        <v>55.280000000000008</v>
      </c>
      <c r="O222" s="27">
        <v>172.71600000000001</v>
      </c>
      <c r="P222" s="27">
        <v>3.5920000000000005</v>
      </c>
    </row>
    <row r="223" spans="1:16" ht="13.9" customHeight="1">
      <c r="A223" s="18">
        <v>6</v>
      </c>
      <c r="B223" s="23"/>
      <c r="C223" s="24" t="s">
        <v>26</v>
      </c>
      <c r="D223" s="23" t="s">
        <v>358</v>
      </c>
      <c r="E223" s="27">
        <v>55.603499999999997</v>
      </c>
      <c r="F223" s="27">
        <v>62.385500000000008</v>
      </c>
      <c r="G223" s="27">
        <v>281.495</v>
      </c>
      <c r="H223" s="27">
        <v>1902.8785000000003</v>
      </c>
      <c r="I223" s="27">
        <v>351.98050000000001</v>
      </c>
      <c r="J223" s="27">
        <v>1.5260000000000002</v>
      </c>
      <c r="K223" s="27">
        <v>31.677500000000006</v>
      </c>
      <c r="L223" s="27">
        <v>8.0350000000000001</v>
      </c>
      <c r="M223" s="27">
        <v>346.41450000000003</v>
      </c>
      <c r="N223" s="27">
        <v>185.20499999999998</v>
      </c>
      <c r="O223" s="27">
        <v>990.20299999999997</v>
      </c>
      <c r="P223" s="27">
        <v>14.858000000000001</v>
      </c>
    </row>
    <row r="224" spans="1:16" ht="20.100000000000001" customHeight="1">
      <c r="B224" s="29"/>
      <c r="C224" s="30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1:16" s="22" customFormat="1" ht="20.100000000000001" customHeight="1">
      <c r="B225" s="21" t="s">
        <v>106</v>
      </c>
      <c r="C225" s="2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</row>
    <row r="226" spans="1:16" s="22" customFormat="1" ht="20.100000000000001" customHeight="1">
      <c r="B226" s="21" t="s">
        <v>105</v>
      </c>
      <c r="C226" s="2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</row>
    <row r="227" spans="1:16" s="22" customFormat="1" ht="20.100000000000001" customHeight="1">
      <c r="B227" s="21" t="s">
        <v>336</v>
      </c>
      <c r="C227" s="2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</row>
    <row r="228" spans="1:16" ht="34.15" customHeight="1">
      <c r="B228" s="99" t="s">
        <v>0</v>
      </c>
      <c r="C228" s="100" t="s">
        <v>1</v>
      </c>
      <c r="D228" s="99" t="s">
        <v>2</v>
      </c>
      <c r="E228" s="99" t="s">
        <v>3</v>
      </c>
      <c r="F228" s="99"/>
      <c r="G228" s="99"/>
      <c r="H228" s="99" t="s">
        <v>4</v>
      </c>
      <c r="I228" s="99" t="s">
        <v>5</v>
      </c>
      <c r="J228" s="99"/>
      <c r="K228" s="99"/>
      <c r="L228" s="99"/>
      <c r="M228" s="99" t="s">
        <v>6</v>
      </c>
      <c r="N228" s="99"/>
      <c r="O228" s="99"/>
      <c r="P228" s="99"/>
    </row>
    <row r="229" spans="1:16" ht="27.6" customHeight="1">
      <c r="B229" s="99"/>
      <c r="C229" s="100"/>
      <c r="D229" s="99"/>
      <c r="E229" s="23" t="s">
        <v>7</v>
      </c>
      <c r="F229" s="23" t="s">
        <v>8</v>
      </c>
      <c r="G229" s="23" t="s">
        <v>9</v>
      </c>
      <c r="H229" s="99"/>
      <c r="I229" s="23" t="s">
        <v>11</v>
      </c>
      <c r="J229" s="23" t="s">
        <v>110</v>
      </c>
      <c r="K229" s="23" t="s">
        <v>10</v>
      </c>
      <c r="L229" s="23" t="s">
        <v>12</v>
      </c>
      <c r="M229" s="23" t="s">
        <v>13</v>
      </c>
      <c r="N229" s="23" t="s">
        <v>15</v>
      </c>
      <c r="O229" s="23" t="s">
        <v>111</v>
      </c>
      <c r="P229" s="23" t="s">
        <v>16</v>
      </c>
    </row>
    <row r="230" spans="1:16" ht="14.45" customHeight="1">
      <c r="A230" s="18">
        <v>7</v>
      </c>
      <c r="B230" s="99" t="s">
        <v>17</v>
      </c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</row>
    <row r="231" spans="1:16" ht="21.75" customHeight="1">
      <c r="A231" s="18">
        <v>7</v>
      </c>
      <c r="B231" s="27" t="s">
        <v>194</v>
      </c>
      <c r="C231" s="24" t="s">
        <v>195</v>
      </c>
      <c r="D231" s="23">
        <v>100</v>
      </c>
      <c r="E231" s="51">
        <v>8.93</v>
      </c>
      <c r="F231" s="51">
        <v>14.25</v>
      </c>
      <c r="G231" s="51">
        <v>4.1100000000000003</v>
      </c>
      <c r="H231" s="51">
        <v>180.41</v>
      </c>
      <c r="I231" s="51">
        <v>230.63</v>
      </c>
      <c r="J231" s="51">
        <v>0.23</v>
      </c>
      <c r="K231" s="51">
        <v>1.83</v>
      </c>
      <c r="L231" s="51">
        <v>0.52</v>
      </c>
      <c r="M231" s="51">
        <v>37.72</v>
      </c>
      <c r="N231" s="51">
        <v>12.19</v>
      </c>
      <c r="O231" s="51">
        <v>131.68</v>
      </c>
      <c r="P231" s="51">
        <v>1.4</v>
      </c>
    </row>
    <row r="232" spans="1:16" ht="32.450000000000003" customHeight="1">
      <c r="B232" s="27" t="s">
        <v>160</v>
      </c>
      <c r="C232" s="24" t="s">
        <v>161</v>
      </c>
      <c r="D232" s="23">
        <v>180</v>
      </c>
      <c r="E232" s="51">
        <v>8.9640000000000004</v>
      </c>
      <c r="F232" s="51">
        <v>5.6340000000000003</v>
      </c>
      <c r="G232" s="51">
        <v>39.384</v>
      </c>
      <c r="H232" s="51">
        <v>244.09800000000004</v>
      </c>
      <c r="I232" s="51">
        <v>15.48</v>
      </c>
      <c r="J232" s="51">
        <v>0.23400000000000001</v>
      </c>
      <c r="K232" s="51">
        <v>0</v>
      </c>
      <c r="L232" s="51">
        <v>0.66600000000000004</v>
      </c>
      <c r="M232" s="51">
        <v>14.453999999999999</v>
      </c>
      <c r="N232" s="51">
        <v>131.54400000000001</v>
      </c>
      <c r="O232" s="51">
        <v>197.37</v>
      </c>
      <c r="P232" s="51">
        <v>4.41</v>
      </c>
    </row>
    <row r="233" spans="1:16" ht="18" customHeight="1">
      <c r="A233" s="18">
        <v>7</v>
      </c>
      <c r="B233" s="23" t="s">
        <v>211</v>
      </c>
      <c r="C233" s="24" t="s">
        <v>212</v>
      </c>
      <c r="D233" s="23">
        <v>20</v>
      </c>
      <c r="E233" s="45">
        <v>1.52</v>
      </c>
      <c r="F233" s="45">
        <v>0.16000000000000003</v>
      </c>
      <c r="G233" s="45">
        <v>9.8400000000000016</v>
      </c>
      <c r="H233" s="45">
        <v>46.88</v>
      </c>
      <c r="I233" s="45">
        <v>0</v>
      </c>
      <c r="J233" s="45">
        <v>2.2000000000000002E-2</v>
      </c>
      <c r="K233" s="45">
        <v>0</v>
      </c>
      <c r="L233" s="45">
        <v>0.24</v>
      </c>
      <c r="M233" s="45">
        <v>4</v>
      </c>
      <c r="N233" s="45">
        <v>2.8000000000000003</v>
      </c>
      <c r="O233" s="45">
        <v>13</v>
      </c>
      <c r="P233" s="45">
        <v>0.22000000000000003</v>
      </c>
    </row>
    <row r="234" spans="1:16" ht="18" customHeight="1">
      <c r="B234" s="23" t="s">
        <v>232</v>
      </c>
      <c r="C234" s="24" t="s">
        <v>233</v>
      </c>
      <c r="D234" s="23" t="s">
        <v>234</v>
      </c>
      <c r="E234" s="51">
        <v>2.7720000000000002</v>
      </c>
      <c r="F234" s="51">
        <v>3.6520000000000006</v>
      </c>
      <c r="G234" s="51">
        <v>19.771999999999998</v>
      </c>
      <c r="H234" s="51">
        <v>123.04400000000001</v>
      </c>
      <c r="I234" s="51">
        <v>8.4</v>
      </c>
      <c r="J234" s="51">
        <v>6.4000000000000001E-2</v>
      </c>
      <c r="K234" s="51">
        <v>0.5</v>
      </c>
      <c r="L234" s="51">
        <v>1.1000000000000001</v>
      </c>
      <c r="M234" s="51">
        <v>11.06</v>
      </c>
      <c r="N234" s="51">
        <v>14.559999999999999</v>
      </c>
      <c r="O234" s="51">
        <v>53.415999999999997</v>
      </c>
      <c r="P234" s="51">
        <v>0.67800000000000005</v>
      </c>
    </row>
    <row r="235" spans="1:16" ht="28.9" customHeight="1">
      <c r="B235" s="27" t="s">
        <v>132</v>
      </c>
      <c r="C235" s="24" t="s">
        <v>372</v>
      </c>
      <c r="D235" s="23">
        <v>200</v>
      </c>
      <c r="E235" s="45">
        <v>0.12</v>
      </c>
      <c r="F235" s="45">
        <v>0.4</v>
      </c>
      <c r="G235" s="45">
        <v>15.14</v>
      </c>
      <c r="H235" s="45">
        <v>61.4</v>
      </c>
      <c r="I235" s="45">
        <v>0.2</v>
      </c>
      <c r="J235" s="45">
        <v>0</v>
      </c>
      <c r="K235" s="45">
        <v>3.92</v>
      </c>
      <c r="L235" s="45">
        <v>0.02</v>
      </c>
      <c r="M235" s="45">
        <v>3.24</v>
      </c>
      <c r="N235" s="45">
        <v>2.34</v>
      </c>
      <c r="O235" s="45">
        <v>4.3600000000000003</v>
      </c>
      <c r="P235" s="45">
        <v>0.48</v>
      </c>
    </row>
    <row r="236" spans="1:16" ht="20.100000000000001" customHeight="1">
      <c r="A236" s="18">
        <v>7</v>
      </c>
      <c r="B236" s="23"/>
      <c r="C236" s="24" t="s">
        <v>18</v>
      </c>
      <c r="D236" s="23">
        <v>550</v>
      </c>
      <c r="E236" s="27">
        <v>22.306000000000001</v>
      </c>
      <c r="F236" s="89">
        <v>24.096</v>
      </c>
      <c r="G236" s="27">
        <v>88.245999999999995</v>
      </c>
      <c r="H236" s="27">
        <v>655.83199999999999</v>
      </c>
      <c r="I236" s="27">
        <v>254.70999999999998</v>
      </c>
      <c r="J236" s="27">
        <v>0.55000000000000004</v>
      </c>
      <c r="K236" s="27">
        <v>6.25</v>
      </c>
      <c r="L236" s="27">
        <v>2.5459999999999998</v>
      </c>
      <c r="M236" s="27">
        <v>70.47399999999999</v>
      </c>
      <c r="N236" s="27">
        <v>163.43400000000003</v>
      </c>
      <c r="O236" s="27">
        <v>399.82600000000002</v>
      </c>
      <c r="P236" s="27">
        <v>7.1880000000000006</v>
      </c>
    </row>
    <row r="237" spans="1:16" ht="16.149999999999999" customHeight="1">
      <c r="A237" s="18">
        <v>7</v>
      </c>
      <c r="B237" s="99" t="s">
        <v>19</v>
      </c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</row>
    <row r="238" spans="1:16" ht="19.149999999999999" customHeight="1">
      <c r="A238" s="18">
        <v>7</v>
      </c>
      <c r="B238" s="23" t="s">
        <v>114</v>
      </c>
      <c r="C238" s="24" t="s">
        <v>135</v>
      </c>
      <c r="D238" s="23">
        <v>100</v>
      </c>
      <c r="E238" s="25">
        <v>1.1000000000000001</v>
      </c>
      <c r="F238" s="25">
        <v>0.2</v>
      </c>
      <c r="G238" s="25">
        <v>3.5</v>
      </c>
      <c r="H238" s="25">
        <v>20.2</v>
      </c>
      <c r="I238" s="25">
        <v>79.8</v>
      </c>
      <c r="J238" s="25">
        <v>0.04</v>
      </c>
      <c r="K238" s="25">
        <v>10</v>
      </c>
      <c r="L238" s="25">
        <v>0.7</v>
      </c>
      <c r="M238" s="25">
        <v>12.32</v>
      </c>
      <c r="N238" s="25">
        <v>17.399999999999999</v>
      </c>
      <c r="O238" s="25">
        <v>22.6</v>
      </c>
      <c r="P238" s="25">
        <v>0.78</v>
      </c>
    </row>
    <row r="239" spans="1:16" ht="21.6" customHeight="1">
      <c r="B239" s="23" t="s">
        <v>209</v>
      </c>
      <c r="C239" s="24" t="s">
        <v>287</v>
      </c>
      <c r="D239" s="23">
        <v>100</v>
      </c>
      <c r="E239" s="25">
        <v>0.8</v>
      </c>
      <c r="F239" s="25">
        <v>0.1</v>
      </c>
      <c r="G239" s="25">
        <v>1.5</v>
      </c>
      <c r="H239" s="25">
        <v>10.1</v>
      </c>
      <c r="I239" s="25">
        <v>0</v>
      </c>
      <c r="J239" s="25">
        <v>0.02</v>
      </c>
      <c r="K239" s="25">
        <v>5</v>
      </c>
      <c r="L239" s="25">
        <v>0.1</v>
      </c>
      <c r="M239" s="25">
        <v>23</v>
      </c>
      <c r="N239" s="25">
        <v>14</v>
      </c>
      <c r="O239" s="25">
        <v>24</v>
      </c>
      <c r="P239" s="25">
        <v>0.6</v>
      </c>
    </row>
    <row r="240" spans="1:16" ht="21.6" customHeight="1">
      <c r="B240" s="25" t="s">
        <v>117</v>
      </c>
      <c r="C240" s="75" t="s">
        <v>185</v>
      </c>
      <c r="D240" s="25">
        <v>100</v>
      </c>
      <c r="E240" s="25">
        <v>1.82</v>
      </c>
      <c r="F240" s="25">
        <v>4.51</v>
      </c>
      <c r="G240" s="25">
        <v>10.01</v>
      </c>
      <c r="H240" s="25">
        <v>87.91</v>
      </c>
      <c r="I240" s="25">
        <v>151.41</v>
      </c>
      <c r="J240" s="25">
        <v>0.03</v>
      </c>
      <c r="K240" s="25">
        <v>17.96</v>
      </c>
      <c r="L240" s="25">
        <v>0.61</v>
      </c>
      <c r="M240" s="25">
        <v>44.66</v>
      </c>
      <c r="N240" s="25">
        <v>17.82</v>
      </c>
      <c r="O240" s="25">
        <v>32.58</v>
      </c>
      <c r="P240" s="25">
        <v>0.6</v>
      </c>
    </row>
    <row r="241" spans="1:16" ht="16.899999999999999" customHeight="1">
      <c r="B241" s="25" t="s">
        <v>118</v>
      </c>
      <c r="C241" s="75" t="s">
        <v>119</v>
      </c>
      <c r="D241" s="25">
        <v>100</v>
      </c>
      <c r="E241" s="25">
        <v>1</v>
      </c>
      <c r="F241" s="25">
        <v>0.1</v>
      </c>
      <c r="G241" s="25">
        <v>3.2</v>
      </c>
      <c r="H241" s="25">
        <v>17.7</v>
      </c>
      <c r="I241" s="25">
        <v>0</v>
      </c>
      <c r="J241" s="25">
        <v>0.01</v>
      </c>
      <c r="K241" s="25">
        <v>6</v>
      </c>
      <c r="L241" s="25">
        <v>0.7</v>
      </c>
      <c r="M241" s="25">
        <v>8.8000000000000007</v>
      </c>
      <c r="N241" s="25">
        <v>13.05</v>
      </c>
      <c r="O241" s="25">
        <v>30.45</v>
      </c>
      <c r="P241" s="25">
        <v>0.7</v>
      </c>
    </row>
    <row r="242" spans="1:16" ht="21.6" customHeight="1">
      <c r="B242" s="71"/>
      <c r="C242" s="72" t="s">
        <v>295</v>
      </c>
      <c r="D242" s="71"/>
      <c r="E242" s="27">
        <v>1.46</v>
      </c>
      <c r="F242" s="27">
        <v>2.355</v>
      </c>
      <c r="G242" s="27">
        <v>6.7549999999999999</v>
      </c>
      <c r="H242" s="27">
        <v>54.055</v>
      </c>
      <c r="I242" s="27">
        <v>115.60499999999999</v>
      </c>
      <c r="J242" s="27">
        <v>3.5000000000000003E-2</v>
      </c>
      <c r="K242" s="27">
        <v>13.98</v>
      </c>
      <c r="L242" s="27">
        <v>0.65500000000000003</v>
      </c>
      <c r="M242" s="27">
        <v>28.49</v>
      </c>
      <c r="N242" s="27">
        <v>17.61</v>
      </c>
      <c r="O242" s="27">
        <v>27.59</v>
      </c>
      <c r="P242" s="27">
        <v>0.69</v>
      </c>
    </row>
    <row r="243" spans="1:16" ht="19.5" customHeight="1">
      <c r="B243" s="23" t="s">
        <v>196</v>
      </c>
      <c r="C243" s="24" t="s">
        <v>200</v>
      </c>
      <c r="D243" s="23" t="s">
        <v>337</v>
      </c>
      <c r="E243" s="25">
        <v>1.865</v>
      </c>
      <c r="F243" s="25">
        <v>5.87</v>
      </c>
      <c r="G243" s="25">
        <v>10.53</v>
      </c>
      <c r="H243" s="25">
        <v>102.41</v>
      </c>
      <c r="I243" s="25">
        <v>254.31999999999996</v>
      </c>
      <c r="J243" s="25">
        <v>2.5000000000000001E-2</v>
      </c>
      <c r="K243" s="25">
        <v>7.75</v>
      </c>
      <c r="L243" s="25">
        <v>0.68</v>
      </c>
      <c r="M243" s="25">
        <v>37.585000000000001</v>
      </c>
      <c r="N243" s="25">
        <v>23.33</v>
      </c>
      <c r="O243" s="25">
        <v>47.395000000000003</v>
      </c>
      <c r="P243" s="25">
        <v>0.94500000000000006</v>
      </c>
    </row>
    <row r="244" spans="1:16" ht="19.899999999999999" customHeight="1">
      <c r="B244" s="25" t="s">
        <v>318</v>
      </c>
      <c r="C244" s="75" t="s">
        <v>319</v>
      </c>
      <c r="D244" s="25" t="s">
        <v>337</v>
      </c>
      <c r="E244" s="25">
        <v>6.5050000000000008</v>
      </c>
      <c r="F244" s="25">
        <v>6.7249999999999996</v>
      </c>
      <c r="G244" s="25">
        <v>15.6</v>
      </c>
      <c r="H244" s="25">
        <v>148.89499999999998</v>
      </c>
      <c r="I244" s="25">
        <v>132.25</v>
      </c>
      <c r="J244" s="25">
        <v>0.11</v>
      </c>
      <c r="K244" s="25">
        <v>0.78</v>
      </c>
      <c r="L244" s="25">
        <v>0.42499999999999999</v>
      </c>
      <c r="M244" s="25">
        <v>16.600000000000001</v>
      </c>
      <c r="N244" s="25">
        <v>27.07</v>
      </c>
      <c r="O244" s="25">
        <v>93.68</v>
      </c>
      <c r="P244" s="25">
        <v>1.175</v>
      </c>
    </row>
    <row r="245" spans="1:16" ht="19.5" customHeight="1">
      <c r="B245" s="71"/>
      <c r="C245" s="72" t="s">
        <v>295</v>
      </c>
      <c r="D245" s="71"/>
      <c r="E245" s="27">
        <v>4.1850000000000005</v>
      </c>
      <c r="F245" s="27">
        <v>6.2974999999999994</v>
      </c>
      <c r="G245" s="27">
        <v>13.065</v>
      </c>
      <c r="H245" s="27">
        <v>125.65249999999999</v>
      </c>
      <c r="I245" s="27">
        <v>193.28499999999997</v>
      </c>
      <c r="J245" s="27">
        <v>6.7500000000000004E-2</v>
      </c>
      <c r="K245" s="27">
        <v>4.2649999999999997</v>
      </c>
      <c r="L245" s="27">
        <v>0.55249999999999999</v>
      </c>
      <c r="M245" s="27">
        <v>27.092500000000001</v>
      </c>
      <c r="N245" s="27">
        <v>25.2</v>
      </c>
      <c r="O245" s="27">
        <v>70.537500000000009</v>
      </c>
      <c r="P245" s="27">
        <v>1.06</v>
      </c>
    </row>
    <row r="246" spans="1:16" ht="20.25" customHeight="1">
      <c r="B246" s="27" t="s">
        <v>140</v>
      </c>
      <c r="C246" s="24" t="s">
        <v>281</v>
      </c>
      <c r="D246" s="23">
        <v>100</v>
      </c>
      <c r="E246" s="26">
        <v>14.45</v>
      </c>
      <c r="F246" s="26">
        <v>17.559999999999999</v>
      </c>
      <c r="G246" s="26">
        <v>17.23</v>
      </c>
      <c r="H246" s="26">
        <v>284.76</v>
      </c>
      <c r="I246" s="26">
        <v>0</v>
      </c>
      <c r="J246" s="26">
        <v>0.44</v>
      </c>
      <c r="K246" s="26">
        <v>0</v>
      </c>
      <c r="L246" s="26">
        <v>0.83</v>
      </c>
      <c r="M246" s="26">
        <v>23.42</v>
      </c>
      <c r="N246" s="26">
        <v>14.87</v>
      </c>
      <c r="O246" s="26">
        <v>154.16</v>
      </c>
      <c r="P246" s="26">
        <v>2.25</v>
      </c>
    </row>
    <row r="247" spans="1:16" s="73" customFormat="1" ht="20.25" customHeight="1">
      <c r="B247" s="78" t="s">
        <v>316</v>
      </c>
      <c r="C247" s="77" t="s">
        <v>317</v>
      </c>
      <c r="D247" s="76">
        <v>100</v>
      </c>
      <c r="E247" s="78">
        <v>10.24</v>
      </c>
      <c r="F247" s="78">
        <v>19.95</v>
      </c>
      <c r="G247" s="78">
        <v>3.38</v>
      </c>
      <c r="H247" s="78">
        <v>234.02999999999997</v>
      </c>
      <c r="I247" s="78">
        <v>1.8</v>
      </c>
      <c r="J247" s="78">
        <v>0.315</v>
      </c>
      <c r="K247" s="78">
        <v>0.37</v>
      </c>
      <c r="L247" s="78">
        <v>0.64999999999999991</v>
      </c>
      <c r="M247" s="78">
        <v>3.17</v>
      </c>
      <c r="N247" s="78">
        <v>3.3809999999999998</v>
      </c>
      <c r="O247" s="78">
        <v>128.95000000000002</v>
      </c>
      <c r="P247" s="78">
        <v>1.41</v>
      </c>
    </row>
    <row r="248" spans="1:16" ht="20.25" customHeight="1">
      <c r="B248" s="27"/>
      <c r="C248" s="72" t="s">
        <v>295</v>
      </c>
      <c r="D248" s="71"/>
      <c r="E248" s="27">
        <v>12.344999999999999</v>
      </c>
      <c r="F248" s="27">
        <v>18.754999999999999</v>
      </c>
      <c r="G248" s="27">
        <v>10.305</v>
      </c>
      <c r="H248" s="27">
        <v>259.39499999999998</v>
      </c>
      <c r="I248" s="27">
        <v>0.9</v>
      </c>
      <c r="J248" s="27">
        <v>0.3775</v>
      </c>
      <c r="K248" s="27">
        <v>0.185</v>
      </c>
      <c r="L248" s="27">
        <v>0.74</v>
      </c>
      <c r="M248" s="27">
        <v>13.295000000000002</v>
      </c>
      <c r="N248" s="27">
        <v>9.1254999999999988</v>
      </c>
      <c r="O248" s="27">
        <v>141.55500000000001</v>
      </c>
      <c r="P248" s="27">
        <v>1.83</v>
      </c>
    </row>
    <row r="249" spans="1:16" ht="29.45" customHeight="1">
      <c r="B249" s="27" t="s">
        <v>160</v>
      </c>
      <c r="C249" s="24" t="s">
        <v>199</v>
      </c>
      <c r="D249" s="23">
        <v>180</v>
      </c>
      <c r="E249" s="26">
        <v>4.194</v>
      </c>
      <c r="F249" s="26">
        <v>4.0140000000000002</v>
      </c>
      <c r="G249" s="26">
        <v>42.462000000000003</v>
      </c>
      <c r="H249" s="26">
        <v>222.75</v>
      </c>
      <c r="I249" s="26">
        <v>14.58</v>
      </c>
      <c r="J249" s="26">
        <v>3.6000000000000004E-2</v>
      </c>
      <c r="K249" s="26">
        <v>0</v>
      </c>
      <c r="L249" s="26">
        <v>0.30600000000000005</v>
      </c>
      <c r="M249" s="26">
        <v>5.58</v>
      </c>
      <c r="N249" s="26">
        <v>27.414000000000001</v>
      </c>
      <c r="O249" s="26">
        <v>83.52</v>
      </c>
      <c r="P249" s="26">
        <v>0.54</v>
      </c>
    </row>
    <row r="250" spans="1:16" ht="20.45" customHeight="1">
      <c r="B250" s="26" t="s">
        <v>178</v>
      </c>
      <c r="C250" s="75" t="s">
        <v>179</v>
      </c>
      <c r="D250" s="25">
        <v>180</v>
      </c>
      <c r="E250" s="26">
        <v>3.51</v>
      </c>
      <c r="F250" s="26">
        <v>5.1840000000000002</v>
      </c>
      <c r="G250" s="26">
        <v>22.518000000000001</v>
      </c>
      <c r="H250" s="26">
        <v>150.768</v>
      </c>
      <c r="I250" s="26">
        <v>23.166</v>
      </c>
      <c r="J250" s="26">
        <v>0.12600000000000003</v>
      </c>
      <c r="K250" s="26">
        <v>0.14400000000000002</v>
      </c>
      <c r="L250" s="26">
        <v>0.19800000000000001</v>
      </c>
      <c r="M250" s="26">
        <v>42.480000000000004</v>
      </c>
      <c r="N250" s="26">
        <v>32.021999999999998</v>
      </c>
      <c r="O250" s="26">
        <v>95.274000000000001</v>
      </c>
      <c r="P250" s="26">
        <v>1.1520000000000001</v>
      </c>
    </row>
    <row r="251" spans="1:16" ht="15" customHeight="1">
      <c r="B251" s="27"/>
      <c r="C251" s="72" t="s">
        <v>295</v>
      </c>
      <c r="D251" s="71"/>
      <c r="E251" s="27">
        <v>3.8519999999999999</v>
      </c>
      <c r="F251" s="27">
        <v>4.5990000000000002</v>
      </c>
      <c r="G251" s="27">
        <v>32.49</v>
      </c>
      <c r="H251" s="27">
        <v>186.75900000000001</v>
      </c>
      <c r="I251" s="27">
        <v>18.873000000000001</v>
      </c>
      <c r="J251" s="27">
        <v>8.1000000000000016E-2</v>
      </c>
      <c r="K251" s="27">
        <v>7.2000000000000008E-2</v>
      </c>
      <c r="L251" s="27">
        <v>0.252</v>
      </c>
      <c r="M251" s="27">
        <v>24.03</v>
      </c>
      <c r="N251" s="27">
        <v>29.718</v>
      </c>
      <c r="O251" s="27">
        <v>89.396999999999991</v>
      </c>
      <c r="P251" s="27">
        <v>0.84600000000000009</v>
      </c>
    </row>
    <row r="252" spans="1:16" ht="20.25" customHeight="1">
      <c r="B252" s="27" t="s">
        <v>143</v>
      </c>
      <c r="C252" s="24" t="s">
        <v>144</v>
      </c>
      <c r="D252" s="23">
        <v>200</v>
      </c>
      <c r="E252" s="25">
        <v>0.38</v>
      </c>
      <c r="F252" s="25">
        <v>0</v>
      </c>
      <c r="G252" s="25">
        <v>25.72</v>
      </c>
      <c r="H252" s="25">
        <v>104.4</v>
      </c>
      <c r="I252" s="25">
        <v>12</v>
      </c>
      <c r="J252" s="25">
        <v>0</v>
      </c>
      <c r="K252" s="25">
        <v>0.02</v>
      </c>
      <c r="L252" s="25">
        <v>0</v>
      </c>
      <c r="M252" s="25">
        <v>40</v>
      </c>
      <c r="N252" s="25">
        <v>1.68</v>
      </c>
      <c r="O252" s="25">
        <v>3.44</v>
      </c>
      <c r="P252" s="25">
        <v>0.1</v>
      </c>
    </row>
    <row r="253" spans="1:16" ht="20.25" customHeight="1">
      <c r="B253" s="23" t="s">
        <v>211</v>
      </c>
      <c r="C253" s="24" t="s">
        <v>212</v>
      </c>
      <c r="D253" s="23">
        <v>40</v>
      </c>
      <c r="E253" s="25">
        <v>3.04</v>
      </c>
      <c r="F253" s="25">
        <v>0.32000000000000006</v>
      </c>
      <c r="G253" s="25">
        <v>19.680000000000003</v>
      </c>
      <c r="H253" s="25">
        <v>93.76</v>
      </c>
      <c r="I253" s="25">
        <v>0</v>
      </c>
      <c r="J253" s="25">
        <v>4.4000000000000004E-2</v>
      </c>
      <c r="K253" s="25">
        <v>0</v>
      </c>
      <c r="L253" s="25">
        <v>0.48</v>
      </c>
      <c r="M253" s="25">
        <v>8</v>
      </c>
      <c r="N253" s="25">
        <v>5.6000000000000005</v>
      </c>
      <c r="O253" s="25">
        <v>26</v>
      </c>
      <c r="P253" s="25">
        <v>0.44000000000000006</v>
      </c>
    </row>
    <row r="254" spans="1:16" ht="20.100000000000001" customHeight="1">
      <c r="A254" s="18">
        <v>7</v>
      </c>
      <c r="B254" s="23" t="s">
        <v>213</v>
      </c>
      <c r="C254" s="24" t="s">
        <v>214</v>
      </c>
      <c r="D254" s="23">
        <v>40</v>
      </c>
      <c r="E254" s="25">
        <v>2.2399999999999998</v>
      </c>
      <c r="F254" s="25">
        <v>0.44000000000000006</v>
      </c>
      <c r="G254" s="25">
        <v>23.76</v>
      </c>
      <c r="H254" s="25">
        <v>107.96</v>
      </c>
      <c r="I254" s="25">
        <v>0</v>
      </c>
      <c r="J254" s="25">
        <v>0.16000000000000003</v>
      </c>
      <c r="K254" s="25">
        <v>0</v>
      </c>
      <c r="L254" s="25">
        <v>0.36000000000000004</v>
      </c>
      <c r="M254" s="25">
        <v>9.2000000000000011</v>
      </c>
      <c r="N254" s="25">
        <v>10</v>
      </c>
      <c r="O254" s="25">
        <v>42.400000000000006</v>
      </c>
      <c r="P254" s="25">
        <v>1.2400000000000002</v>
      </c>
    </row>
    <row r="255" spans="1:16" ht="20.100000000000001" customHeight="1">
      <c r="A255" s="18">
        <v>7</v>
      </c>
      <c r="B255" s="23"/>
      <c r="C255" s="24" t="s">
        <v>18</v>
      </c>
      <c r="D255" s="23" t="s">
        <v>343</v>
      </c>
      <c r="E255" s="52">
        <v>27.501999999999995</v>
      </c>
      <c r="F255" s="52">
        <v>32.766500000000001</v>
      </c>
      <c r="G255" s="52">
        <v>131.77500000000001</v>
      </c>
      <c r="H255" s="52">
        <v>931.98149999999998</v>
      </c>
      <c r="I255" s="52">
        <v>340.66299999999995</v>
      </c>
      <c r="J255" s="52">
        <v>0.76500000000000001</v>
      </c>
      <c r="K255" s="52">
        <v>18.521999999999998</v>
      </c>
      <c r="L255" s="52">
        <v>3.0394999999999999</v>
      </c>
      <c r="M255" s="52">
        <v>150.10749999999999</v>
      </c>
      <c r="N255" s="52">
        <v>98.933500000000009</v>
      </c>
      <c r="O255" s="52">
        <v>400.91949999999997</v>
      </c>
      <c r="P255" s="52">
        <v>6.2060000000000004</v>
      </c>
    </row>
    <row r="256" spans="1:16" ht="16.149999999999999" customHeight="1">
      <c r="A256" s="18">
        <v>7</v>
      </c>
      <c r="B256" s="99" t="s">
        <v>20</v>
      </c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</row>
    <row r="257" spans="1:16" ht="19.149999999999999" customHeight="1">
      <c r="A257" s="18">
        <v>7</v>
      </c>
      <c r="B257" s="23"/>
      <c r="C257" s="24" t="s">
        <v>248</v>
      </c>
      <c r="D257" s="23">
        <v>65</v>
      </c>
      <c r="E257" s="51">
        <v>5.6549999999999994</v>
      </c>
      <c r="F257" s="51">
        <v>4.7450000000000001</v>
      </c>
      <c r="G257" s="51">
        <v>31.85</v>
      </c>
      <c r="H257" s="51">
        <v>192.72499999999999</v>
      </c>
      <c r="I257" s="51">
        <v>11.700000000000001</v>
      </c>
      <c r="J257" s="51">
        <v>7.1500000000000008E-2</v>
      </c>
      <c r="K257" s="51">
        <v>0</v>
      </c>
      <c r="L257" s="51">
        <v>2.6</v>
      </c>
      <c r="M257" s="51">
        <v>52.65</v>
      </c>
      <c r="N257" s="51">
        <v>8.4500000000000011</v>
      </c>
      <c r="O257" s="51">
        <v>57.85</v>
      </c>
      <c r="P257" s="51">
        <v>0.84500000000000008</v>
      </c>
    </row>
    <row r="258" spans="1:16" ht="16.149999999999999" customHeight="1">
      <c r="B258" s="23" t="s">
        <v>229</v>
      </c>
      <c r="C258" s="24" t="s">
        <v>230</v>
      </c>
      <c r="D258" s="23">
        <v>100</v>
      </c>
      <c r="E258" s="45">
        <v>1.1499999999999999</v>
      </c>
      <c r="F258" s="45">
        <v>4.49</v>
      </c>
      <c r="G258" s="45">
        <v>11.04</v>
      </c>
      <c r="H258" s="45">
        <v>89.17</v>
      </c>
      <c r="I258" s="45">
        <v>1152</v>
      </c>
      <c r="J258" s="45">
        <v>0.04</v>
      </c>
      <c r="K258" s="45">
        <v>1.92</v>
      </c>
      <c r="L258" s="45">
        <v>0.84</v>
      </c>
      <c r="M258" s="45">
        <v>22.96</v>
      </c>
      <c r="N258" s="45">
        <v>31.74</v>
      </c>
      <c r="O258" s="45">
        <v>46.02</v>
      </c>
      <c r="P258" s="45">
        <v>0.6</v>
      </c>
    </row>
    <row r="259" spans="1:16" ht="20.100000000000001" customHeight="1">
      <c r="B259" s="27" t="s">
        <v>223</v>
      </c>
      <c r="C259" s="24" t="s">
        <v>224</v>
      </c>
      <c r="D259" s="23">
        <v>200</v>
      </c>
      <c r="E259" s="45">
        <v>1.54</v>
      </c>
      <c r="F259" s="45">
        <v>1.1399999999999999</v>
      </c>
      <c r="G259" s="45">
        <v>2.2599999999999998</v>
      </c>
      <c r="H259" s="45">
        <v>25.5</v>
      </c>
      <c r="I259" s="45">
        <v>6.64</v>
      </c>
      <c r="J259" s="45">
        <v>0.02</v>
      </c>
      <c r="K259" s="45">
        <v>0.3</v>
      </c>
      <c r="L259" s="45">
        <v>0</v>
      </c>
      <c r="M259" s="45">
        <v>57.16</v>
      </c>
      <c r="N259" s="45">
        <v>9.92</v>
      </c>
      <c r="O259" s="45">
        <v>46.32</v>
      </c>
      <c r="P259" s="45">
        <v>0.76</v>
      </c>
    </row>
    <row r="260" spans="1:16" ht="15.6" customHeight="1">
      <c r="A260" s="18">
        <v>7</v>
      </c>
      <c r="B260" s="23"/>
      <c r="C260" s="24" t="s">
        <v>18</v>
      </c>
      <c r="D260" s="23">
        <v>365</v>
      </c>
      <c r="E260" s="41">
        <v>8.3449999999999989</v>
      </c>
      <c r="F260" s="27">
        <v>10.375</v>
      </c>
      <c r="G260" s="27">
        <v>45.15</v>
      </c>
      <c r="H260" s="27">
        <v>307.39499999999998</v>
      </c>
      <c r="I260" s="27">
        <v>1170.3400000000001</v>
      </c>
      <c r="J260" s="27">
        <v>0.13150000000000001</v>
      </c>
      <c r="K260" s="27">
        <v>2.2199999999999998</v>
      </c>
      <c r="L260" s="27">
        <v>3.44</v>
      </c>
      <c r="M260" s="27">
        <v>132.77000000000001</v>
      </c>
      <c r="N260" s="27">
        <v>50.11</v>
      </c>
      <c r="O260" s="27">
        <v>150.19</v>
      </c>
      <c r="P260" s="27">
        <v>2.2050000000000001</v>
      </c>
    </row>
    <row r="261" spans="1:16" ht="20.100000000000001" customHeight="1">
      <c r="A261" s="18">
        <v>7</v>
      </c>
      <c r="B261" s="23"/>
      <c r="C261" s="24" t="s">
        <v>27</v>
      </c>
      <c r="D261" s="23" t="s">
        <v>359</v>
      </c>
      <c r="E261" s="27">
        <v>58.152999999999992</v>
      </c>
      <c r="F261" s="27">
        <v>67.237499999999997</v>
      </c>
      <c r="G261" s="27">
        <v>265.17099999999999</v>
      </c>
      <c r="H261" s="27">
        <v>1895.2084999999997</v>
      </c>
      <c r="I261" s="27">
        <v>1765.7130000000002</v>
      </c>
      <c r="J261" s="27">
        <v>1.4465000000000001</v>
      </c>
      <c r="K261" s="27">
        <v>26.991999999999997</v>
      </c>
      <c r="L261" s="27">
        <v>9.0254999999999992</v>
      </c>
      <c r="M261" s="27">
        <v>353.35149999999999</v>
      </c>
      <c r="N261" s="27">
        <v>312.47750000000002</v>
      </c>
      <c r="O261" s="27">
        <v>950.93550000000005</v>
      </c>
      <c r="P261" s="27">
        <v>15.599000000000002</v>
      </c>
    </row>
    <row r="262" spans="1:16" ht="20.100000000000001" customHeight="1">
      <c r="B262" s="29"/>
      <c r="C262" s="3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</row>
    <row r="263" spans="1:16" s="22" customFormat="1" ht="20.100000000000001" customHeight="1">
      <c r="B263" s="21" t="s">
        <v>107</v>
      </c>
      <c r="C263" s="2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</row>
    <row r="264" spans="1:16" s="22" customFormat="1" ht="20.100000000000001" customHeight="1">
      <c r="B264" s="21" t="s">
        <v>105</v>
      </c>
      <c r="C264" s="2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</row>
    <row r="265" spans="1:16" s="22" customFormat="1" ht="20.100000000000001" customHeight="1">
      <c r="B265" s="21" t="s">
        <v>336</v>
      </c>
      <c r="C265" s="2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</row>
    <row r="266" spans="1:16" ht="20.100000000000001" customHeight="1">
      <c r="B266" s="29"/>
      <c r="C266" s="30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</row>
    <row r="267" spans="1:16" ht="28.9" customHeight="1">
      <c r="B267" s="99" t="s">
        <v>0</v>
      </c>
      <c r="C267" s="100" t="s">
        <v>1</v>
      </c>
      <c r="D267" s="99" t="s">
        <v>2</v>
      </c>
      <c r="E267" s="99" t="s">
        <v>3</v>
      </c>
      <c r="F267" s="99"/>
      <c r="G267" s="99"/>
      <c r="H267" s="99" t="s">
        <v>4</v>
      </c>
      <c r="I267" s="99" t="s">
        <v>5</v>
      </c>
      <c r="J267" s="99"/>
      <c r="K267" s="99"/>
      <c r="L267" s="99"/>
      <c r="M267" s="99" t="s">
        <v>6</v>
      </c>
      <c r="N267" s="99"/>
      <c r="O267" s="99"/>
      <c r="P267" s="99"/>
    </row>
    <row r="268" spans="1:16" ht="34.15" customHeight="1">
      <c r="B268" s="99"/>
      <c r="C268" s="100"/>
      <c r="D268" s="99"/>
      <c r="E268" s="23" t="s">
        <v>7</v>
      </c>
      <c r="F268" s="23" t="s">
        <v>8</v>
      </c>
      <c r="G268" s="23" t="s">
        <v>9</v>
      </c>
      <c r="H268" s="99"/>
      <c r="I268" s="23" t="s">
        <v>11</v>
      </c>
      <c r="J268" s="23" t="s">
        <v>110</v>
      </c>
      <c r="K268" s="23" t="s">
        <v>10</v>
      </c>
      <c r="L268" s="23" t="s">
        <v>12</v>
      </c>
      <c r="M268" s="23" t="s">
        <v>13</v>
      </c>
      <c r="N268" s="23" t="s">
        <v>15</v>
      </c>
      <c r="O268" s="23" t="s">
        <v>111</v>
      </c>
      <c r="P268" s="23" t="s">
        <v>16</v>
      </c>
    </row>
    <row r="269" spans="1:16" ht="18" customHeight="1">
      <c r="A269" s="18">
        <v>8</v>
      </c>
      <c r="B269" s="99" t="s">
        <v>17</v>
      </c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</row>
    <row r="270" spans="1:16" ht="30" customHeight="1">
      <c r="A270" s="18">
        <v>8</v>
      </c>
      <c r="B270" s="23" t="s">
        <v>201</v>
      </c>
      <c r="C270" s="24" t="s">
        <v>290</v>
      </c>
      <c r="D270" s="23" t="s">
        <v>182</v>
      </c>
      <c r="E270" s="47">
        <v>4.4050000000000002</v>
      </c>
      <c r="F270" s="47">
        <v>5.05</v>
      </c>
      <c r="G270" s="47">
        <v>23.354999999999997</v>
      </c>
      <c r="H270" s="47">
        <v>156.565</v>
      </c>
      <c r="I270" s="47">
        <v>23.4</v>
      </c>
      <c r="J270" s="47">
        <v>4.4999999999999998E-2</v>
      </c>
      <c r="K270" s="47">
        <v>0.39</v>
      </c>
      <c r="L270" s="47">
        <v>0.41</v>
      </c>
      <c r="M270" s="47">
        <v>84.610000000000014</v>
      </c>
      <c r="N270" s="47">
        <v>12.899999999999999</v>
      </c>
      <c r="O270" s="47">
        <v>78.349999999999994</v>
      </c>
      <c r="P270" s="47">
        <v>0.29500000000000004</v>
      </c>
    </row>
    <row r="271" spans="1:16" s="19" customFormat="1" ht="19.149999999999999" customHeight="1">
      <c r="B271" s="43" t="s">
        <v>263</v>
      </c>
      <c r="C271" s="42" t="s">
        <v>264</v>
      </c>
      <c r="D271" s="43" t="s">
        <v>265</v>
      </c>
      <c r="E271" s="47">
        <v>14.308999999999997</v>
      </c>
      <c r="F271" s="47">
        <v>4.9569999999999999</v>
      </c>
      <c r="G271" s="47">
        <v>18.882000000000001</v>
      </c>
      <c r="H271" s="47">
        <v>177.37700000000001</v>
      </c>
      <c r="I271" s="47">
        <v>23.735999999999997</v>
      </c>
      <c r="J271" s="47">
        <v>4.9000000000000002E-2</v>
      </c>
      <c r="K271" s="47">
        <v>0.55100000000000005</v>
      </c>
      <c r="L271" s="47">
        <v>0.19499999999999998</v>
      </c>
      <c r="M271" s="47">
        <v>126.672</v>
      </c>
      <c r="N271" s="47">
        <v>17.954000000000001</v>
      </c>
      <c r="O271" s="47">
        <v>96.924999999999997</v>
      </c>
      <c r="P271" s="47">
        <v>0.496</v>
      </c>
    </row>
    <row r="272" spans="1:16" ht="19.149999999999999" customHeight="1">
      <c r="B272" s="23" t="s">
        <v>219</v>
      </c>
      <c r="C272" s="24" t="s">
        <v>220</v>
      </c>
      <c r="D272" s="23">
        <v>40</v>
      </c>
      <c r="E272" s="39">
        <v>3</v>
      </c>
      <c r="F272" s="39">
        <v>1.1599999999999999</v>
      </c>
      <c r="G272" s="39">
        <v>20.560000000000002</v>
      </c>
      <c r="H272" s="39">
        <v>104.68</v>
      </c>
      <c r="I272" s="39">
        <v>0</v>
      </c>
      <c r="J272" s="39">
        <v>1.2E-2</v>
      </c>
      <c r="K272" s="39">
        <v>0</v>
      </c>
      <c r="L272" s="39">
        <v>0.68</v>
      </c>
      <c r="M272" s="39">
        <v>7.6000000000000005</v>
      </c>
      <c r="N272" s="39">
        <v>5.2</v>
      </c>
      <c r="O272" s="39">
        <v>26</v>
      </c>
      <c r="P272" s="39">
        <v>0.48</v>
      </c>
    </row>
    <row r="273" spans="1:16" ht="18" customHeight="1">
      <c r="B273" s="23" t="s">
        <v>221</v>
      </c>
      <c r="C273" s="24" t="s">
        <v>222</v>
      </c>
      <c r="D273" s="23">
        <v>10</v>
      </c>
      <c r="E273" s="39">
        <v>0.08</v>
      </c>
      <c r="F273" s="39">
        <v>6.38</v>
      </c>
      <c r="G273" s="39">
        <v>0.12</v>
      </c>
      <c r="H273" s="39">
        <v>58.22</v>
      </c>
      <c r="I273" s="39">
        <v>27</v>
      </c>
      <c r="J273" s="39">
        <v>1E-3</v>
      </c>
      <c r="K273" s="39">
        <v>0</v>
      </c>
      <c r="L273" s="39">
        <v>0.1</v>
      </c>
      <c r="M273" s="39">
        <v>2.12</v>
      </c>
      <c r="N273" s="39">
        <v>0</v>
      </c>
      <c r="O273" s="39">
        <v>2.61</v>
      </c>
      <c r="P273" s="39">
        <v>1.6999999999999999E-3</v>
      </c>
    </row>
    <row r="274" spans="1:16" ht="15" customHeight="1">
      <c r="A274" s="18">
        <v>8</v>
      </c>
      <c r="B274" s="23"/>
      <c r="C274" s="24" t="s">
        <v>250</v>
      </c>
      <c r="D274" s="23">
        <v>200</v>
      </c>
      <c r="E274" s="39">
        <v>0.8</v>
      </c>
      <c r="F274" s="39">
        <v>0.8</v>
      </c>
      <c r="G274" s="39">
        <v>17.8</v>
      </c>
      <c r="H274" s="39">
        <v>81.599999999999994</v>
      </c>
      <c r="I274" s="39">
        <v>6</v>
      </c>
      <c r="J274" s="39">
        <v>0.04</v>
      </c>
      <c r="K274" s="39">
        <v>8</v>
      </c>
      <c r="L274" s="39">
        <v>0.4</v>
      </c>
      <c r="M274" s="39">
        <v>28.16</v>
      </c>
      <c r="N274" s="39">
        <v>15.66</v>
      </c>
      <c r="O274" s="39">
        <v>19.14</v>
      </c>
      <c r="P274" s="39">
        <v>3.82</v>
      </c>
    </row>
    <row r="275" spans="1:16" ht="20.100000000000001" customHeight="1">
      <c r="B275" s="27" t="s">
        <v>115</v>
      </c>
      <c r="C275" s="24" t="s">
        <v>116</v>
      </c>
      <c r="D275" s="23">
        <v>200</v>
      </c>
      <c r="E275" s="39">
        <v>0.18</v>
      </c>
      <c r="F275" s="39">
        <v>0.04</v>
      </c>
      <c r="G275" s="39">
        <v>15.04</v>
      </c>
      <c r="H275" s="39">
        <v>61.24</v>
      </c>
      <c r="I275" s="39">
        <v>0.04</v>
      </c>
      <c r="J275" s="39">
        <v>0</v>
      </c>
      <c r="K275" s="39">
        <v>0.04</v>
      </c>
      <c r="L275" s="39">
        <v>0</v>
      </c>
      <c r="M275" s="39">
        <v>4.8</v>
      </c>
      <c r="N275" s="39">
        <v>3.82</v>
      </c>
      <c r="O275" s="39">
        <v>7.18</v>
      </c>
      <c r="P275" s="39">
        <v>0.76</v>
      </c>
    </row>
    <row r="276" spans="1:16" ht="15.6" customHeight="1">
      <c r="B276" s="23"/>
      <c r="C276" s="24" t="s">
        <v>18</v>
      </c>
      <c r="D276" s="23">
        <v>685</v>
      </c>
      <c r="E276" s="27">
        <v>22.774000000000001</v>
      </c>
      <c r="F276" s="27">
        <v>18.387</v>
      </c>
      <c r="G276" s="27">
        <v>95.757000000000005</v>
      </c>
      <c r="H276" s="27">
        <v>639.68200000000002</v>
      </c>
      <c r="I276" s="27">
        <v>80.175999999999988</v>
      </c>
      <c r="J276" s="27">
        <v>0.14700000000000002</v>
      </c>
      <c r="K276" s="27">
        <v>8.9809999999999999</v>
      </c>
      <c r="L276" s="27">
        <v>1.7850000000000001</v>
      </c>
      <c r="M276" s="27">
        <v>253.96200000000002</v>
      </c>
      <c r="N276" s="27">
        <v>55.533999999999999</v>
      </c>
      <c r="O276" s="27">
        <v>230.20499999999998</v>
      </c>
      <c r="P276" s="27">
        <v>5.8527000000000005</v>
      </c>
    </row>
    <row r="277" spans="1:16" ht="20.100000000000001" customHeight="1">
      <c r="A277" s="18">
        <v>8</v>
      </c>
      <c r="B277" s="99" t="s">
        <v>19</v>
      </c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</row>
    <row r="278" spans="1:16" ht="20.100000000000001" customHeight="1">
      <c r="A278" s="18">
        <v>8</v>
      </c>
      <c r="B278" s="23" t="s">
        <v>136</v>
      </c>
      <c r="C278" s="24" t="s">
        <v>137</v>
      </c>
      <c r="D278" s="23">
        <v>100</v>
      </c>
      <c r="E278" s="26">
        <v>1.28</v>
      </c>
      <c r="F278" s="26">
        <v>5.37</v>
      </c>
      <c r="G278" s="26">
        <v>7.3</v>
      </c>
      <c r="H278" s="26">
        <v>82.65</v>
      </c>
      <c r="I278" s="26">
        <v>1.0900000000000001</v>
      </c>
      <c r="J278" s="26">
        <v>0.01</v>
      </c>
      <c r="K278" s="26">
        <v>3.65</v>
      </c>
      <c r="L278" s="26">
        <v>0.64</v>
      </c>
      <c r="M278" s="26">
        <v>29.69</v>
      </c>
      <c r="N278" s="26">
        <v>17.46</v>
      </c>
      <c r="O278" s="26">
        <v>34.22</v>
      </c>
      <c r="P278" s="26">
        <v>1.1100000000000001</v>
      </c>
    </row>
    <row r="279" spans="1:16" s="73" customFormat="1" ht="20.100000000000001" customHeight="1">
      <c r="B279" s="76" t="s">
        <v>164</v>
      </c>
      <c r="C279" s="77" t="s">
        <v>165</v>
      </c>
      <c r="D279" s="76">
        <v>100</v>
      </c>
      <c r="E279" s="26">
        <v>1.41</v>
      </c>
      <c r="F279" s="26">
        <v>3.04</v>
      </c>
      <c r="G279" s="26">
        <v>6.12</v>
      </c>
      <c r="H279" s="26">
        <v>57.48</v>
      </c>
      <c r="I279" s="26">
        <v>999.96</v>
      </c>
      <c r="J279" s="26">
        <v>0.05</v>
      </c>
      <c r="K279" s="26">
        <v>3</v>
      </c>
      <c r="L279" s="26">
        <v>0.67</v>
      </c>
      <c r="M279" s="26">
        <v>25.7</v>
      </c>
      <c r="N279" s="26">
        <v>30.54</v>
      </c>
      <c r="O279" s="26">
        <v>48.85</v>
      </c>
      <c r="P279" s="26">
        <v>0.63</v>
      </c>
    </row>
    <row r="280" spans="1:16" s="73" customFormat="1" ht="20.100000000000001" customHeight="1">
      <c r="B280" s="76" t="s">
        <v>335</v>
      </c>
      <c r="C280" s="77" t="s">
        <v>365</v>
      </c>
      <c r="D280" s="76">
        <v>100</v>
      </c>
      <c r="E280" s="26">
        <v>1.44</v>
      </c>
      <c r="F280" s="26">
        <v>6.23</v>
      </c>
      <c r="G280" s="26">
        <v>8.6300000000000008</v>
      </c>
      <c r="H280" s="26">
        <v>96.35</v>
      </c>
      <c r="I280" s="26">
        <v>300.95</v>
      </c>
      <c r="J280" s="26">
        <v>0.04</v>
      </c>
      <c r="K280" s="26">
        <v>2.15</v>
      </c>
      <c r="L280" s="26">
        <v>0.77</v>
      </c>
      <c r="M280" s="26">
        <v>13.74</v>
      </c>
      <c r="N280" s="26">
        <v>19.82</v>
      </c>
      <c r="O280" s="26">
        <v>40.99</v>
      </c>
      <c r="P280" s="26">
        <v>0.56000000000000005</v>
      </c>
    </row>
    <row r="281" spans="1:16" ht="20.100000000000001" customHeight="1">
      <c r="B281" s="71"/>
      <c r="C281" s="72" t="s">
        <v>295</v>
      </c>
      <c r="D281" s="71"/>
      <c r="E281" s="27">
        <v>1.3599999999999999</v>
      </c>
      <c r="F281" s="27">
        <v>5.8000000000000007</v>
      </c>
      <c r="G281" s="27">
        <v>7.9649999999999999</v>
      </c>
      <c r="H281" s="27">
        <v>89.5</v>
      </c>
      <c r="I281" s="27">
        <v>151.01999999999998</v>
      </c>
      <c r="J281" s="27">
        <v>2.5000000000000001E-2</v>
      </c>
      <c r="K281" s="27">
        <v>2.9</v>
      </c>
      <c r="L281" s="27">
        <v>0.70500000000000007</v>
      </c>
      <c r="M281" s="27">
        <v>21.715</v>
      </c>
      <c r="N281" s="27">
        <v>18.64</v>
      </c>
      <c r="O281" s="27">
        <v>37.605000000000004</v>
      </c>
      <c r="P281" s="27">
        <v>0.83500000000000008</v>
      </c>
    </row>
    <row r="282" spans="1:16" ht="19.149999999999999" customHeight="1">
      <c r="B282" s="23" t="s">
        <v>202</v>
      </c>
      <c r="C282" s="24" t="s">
        <v>203</v>
      </c>
      <c r="D282" s="23" t="s">
        <v>337</v>
      </c>
      <c r="E282" s="26">
        <v>8.6050000000000004</v>
      </c>
      <c r="F282" s="26">
        <v>7.7249999999999996</v>
      </c>
      <c r="G282" s="26">
        <v>25.675000000000004</v>
      </c>
      <c r="H282" s="26">
        <v>206.64500000000001</v>
      </c>
      <c r="I282" s="26">
        <v>164.87500000000003</v>
      </c>
      <c r="J282" s="26">
        <v>6.0000000000000005E-2</v>
      </c>
      <c r="K282" s="26">
        <v>1.93</v>
      </c>
      <c r="L282" s="26">
        <v>1.0250000000000001</v>
      </c>
      <c r="M282" s="26">
        <v>21.574999999999999</v>
      </c>
      <c r="N282" s="26">
        <v>16.170000000000002</v>
      </c>
      <c r="O282" s="26">
        <v>84.33</v>
      </c>
      <c r="P282" s="26">
        <v>1.2250000000000001</v>
      </c>
    </row>
    <row r="283" spans="1:16" ht="26.45" customHeight="1">
      <c r="B283" s="25" t="s">
        <v>284</v>
      </c>
      <c r="C283" s="75" t="s">
        <v>285</v>
      </c>
      <c r="D283" s="25" t="s">
        <v>337</v>
      </c>
      <c r="E283" s="26">
        <v>1.99</v>
      </c>
      <c r="F283" s="26">
        <v>6.32</v>
      </c>
      <c r="G283" s="26">
        <v>8.33</v>
      </c>
      <c r="H283" s="26">
        <v>98.16</v>
      </c>
      <c r="I283" s="26">
        <v>6.42</v>
      </c>
      <c r="J283" s="26">
        <v>0</v>
      </c>
      <c r="K283" s="26">
        <v>17.25</v>
      </c>
      <c r="L283" s="26">
        <v>2.2799999999999998</v>
      </c>
      <c r="M283" s="26">
        <v>56.96</v>
      </c>
      <c r="N283" s="26">
        <v>23.03</v>
      </c>
      <c r="O283" s="26">
        <v>54.22</v>
      </c>
      <c r="P283" s="26">
        <v>0.77</v>
      </c>
    </row>
    <row r="284" spans="1:16" ht="19.149999999999999" customHeight="1">
      <c r="B284" s="71"/>
      <c r="C284" s="72" t="s">
        <v>295</v>
      </c>
      <c r="D284" s="71"/>
      <c r="E284" s="27">
        <v>5.2975000000000003</v>
      </c>
      <c r="F284" s="27">
        <v>7.0225</v>
      </c>
      <c r="G284" s="27">
        <v>17.002500000000001</v>
      </c>
      <c r="H284" s="27">
        <v>152.4025</v>
      </c>
      <c r="I284" s="27">
        <v>85.647500000000008</v>
      </c>
      <c r="J284" s="27">
        <v>3.0000000000000002E-2</v>
      </c>
      <c r="K284" s="27">
        <v>9.59</v>
      </c>
      <c r="L284" s="27">
        <v>1.6524999999999999</v>
      </c>
      <c r="M284" s="27">
        <v>39.267499999999998</v>
      </c>
      <c r="N284" s="27">
        <v>19.600000000000001</v>
      </c>
      <c r="O284" s="27">
        <v>69.275000000000006</v>
      </c>
      <c r="P284" s="27">
        <v>0.99750000000000005</v>
      </c>
    </row>
    <row r="285" spans="1:16" ht="19.149999999999999" customHeight="1">
      <c r="B285" s="27" t="s">
        <v>210</v>
      </c>
      <c r="C285" s="24" t="s">
        <v>288</v>
      </c>
      <c r="D285" s="23">
        <v>100</v>
      </c>
      <c r="E285" s="26">
        <v>12.4</v>
      </c>
      <c r="F285" s="26">
        <v>7</v>
      </c>
      <c r="G285" s="26">
        <v>6.3</v>
      </c>
      <c r="H285" s="26">
        <v>137.80000000000001</v>
      </c>
      <c r="I285" s="26">
        <v>260.94</v>
      </c>
      <c r="J285" s="26">
        <v>7.0000000000000007E-2</v>
      </c>
      <c r="K285" s="26">
        <v>0.91</v>
      </c>
      <c r="L285" s="26">
        <v>0.73</v>
      </c>
      <c r="M285" s="26">
        <v>47.52</v>
      </c>
      <c r="N285" s="26">
        <v>42.99</v>
      </c>
      <c r="O285" s="26">
        <v>188.23</v>
      </c>
      <c r="P285" s="26">
        <v>0.96</v>
      </c>
    </row>
    <row r="286" spans="1:16" s="73" customFormat="1" ht="19.149999999999999" customHeight="1">
      <c r="B286" s="81" t="s">
        <v>330</v>
      </c>
      <c r="C286" s="82" t="s">
        <v>331</v>
      </c>
      <c r="D286" s="17">
        <v>100</v>
      </c>
      <c r="E286" s="78">
        <v>15.27</v>
      </c>
      <c r="F286" s="78">
        <v>10.199999999999999</v>
      </c>
      <c r="G286" s="78">
        <v>6.26</v>
      </c>
      <c r="H286" s="78">
        <v>177.92</v>
      </c>
      <c r="I286" s="78">
        <v>229.26</v>
      </c>
      <c r="J286" s="78">
        <v>0.08</v>
      </c>
      <c r="K286" s="78">
        <v>1.21</v>
      </c>
      <c r="L286" s="78">
        <v>0.7</v>
      </c>
      <c r="M286" s="78">
        <v>39.369999999999997</v>
      </c>
      <c r="N286" s="78">
        <v>36.950000000000003</v>
      </c>
      <c r="O286" s="78">
        <v>191.7</v>
      </c>
      <c r="P286" s="78">
        <v>1.43</v>
      </c>
    </row>
    <row r="287" spans="1:16" ht="19.149999999999999" customHeight="1">
      <c r="B287" s="27"/>
      <c r="C287" s="72" t="s">
        <v>295</v>
      </c>
      <c r="D287" s="71"/>
      <c r="E287" s="27">
        <v>13.835000000000001</v>
      </c>
      <c r="F287" s="27">
        <v>8.6</v>
      </c>
      <c r="G287" s="27">
        <v>6.2799999999999994</v>
      </c>
      <c r="H287" s="27">
        <v>157.86000000000001</v>
      </c>
      <c r="I287" s="27">
        <v>245.1</v>
      </c>
      <c r="J287" s="27">
        <v>7.5000000000000011E-2</v>
      </c>
      <c r="K287" s="27">
        <v>1.06</v>
      </c>
      <c r="L287" s="27">
        <v>0.71499999999999997</v>
      </c>
      <c r="M287" s="27">
        <v>43.445</v>
      </c>
      <c r="N287" s="27">
        <v>39.97</v>
      </c>
      <c r="O287" s="27">
        <v>189.96499999999997</v>
      </c>
      <c r="P287" s="27">
        <v>1.1949999999999998</v>
      </c>
    </row>
    <row r="288" spans="1:16" ht="20.100000000000001" customHeight="1">
      <c r="B288" s="27" t="s">
        <v>141</v>
      </c>
      <c r="C288" s="24" t="s">
        <v>142</v>
      </c>
      <c r="D288" s="23">
        <v>180</v>
      </c>
      <c r="E288" s="26">
        <v>3.024</v>
      </c>
      <c r="F288" s="26">
        <v>7.74</v>
      </c>
      <c r="G288" s="26">
        <v>22.95</v>
      </c>
      <c r="H288" s="26">
        <v>173.55600000000001</v>
      </c>
      <c r="I288" s="26">
        <v>386.55</v>
      </c>
      <c r="J288" s="26">
        <v>9.0000000000000011E-2</v>
      </c>
      <c r="K288" s="26">
        <v>10.638</v>
      </c>
      <c r="L288" s="26">
        <v>1.1520000000000001</v>
      </c>
      <c r="M288" s="26">
        <v>42.480000000000004</v>
      </c>
      <c r="N288" s="26">
        <v>32.021999999999998</v>
      </c>
      <c r="O288" s="26">
        <v>95.274000000000001</v>
      </c>
      <c r="P288" s="26">
        <v>1.1520000000000001</v>
      </c>
    </row>
    <row r="289" spans="1:16" ht="30" customHeight="1">
      <c r="B289" s="26" t="s">
        <v>160</v>
      </c>
      <c r="C289" s="75" t="s">
        <v>199</v>
      </c>
      <c r="D289" s="25">
        <v>180</v>
      </c>
      <c r="E289" s="26">
        <v>4.194</v>
      </c>
      <c r="F289" s="26">
        <v>4.0140000000000002</v>
      </c>
      <c r="G289" s="26">
        <v>42.462000000000003</v>
      </c>
      <c r="H289" s="26">
        <v>222.75</v>
      </c>
      <c r="I289" s="26">
        <v>14.58</v>
      </c>
      <c r="J289" s="26">
        <v>3.6000000000000004E-2</v>
      </c>
      <c r="K289" s="26">
        <v>0</v>
      </c>
      <c r="L289" s="26">
        <v>0.30600000000000005</v>
      </c>
      <c r="M289" s="26">
        <v>5.58</v>
      </c>
      <c r="N289" s="26">
        <v>27.414000000000001</v>
      </c>
      <c r="O289" s="26">
        <v>83.52</v>
      </c>
      <c r="P289" s="26">
        <v>0.54</v>
      </c>
    </row>
    <row r="290" spans="1:16" ht="20.100000000000001" customHeight="1">
      <c r="B290" s="27"/>
      <c r="C290" s="72" t="s">
        <v>295</v>
      </c>
      <c r="D290" s="71"/>
      <c r="E290" s="27">
        <v>3.609</v>
      </c>
      <c r="F290" s="27">
        <v>5.8770000000000007</v>
      </c>
      <c r="G290" s="27">
        <v>32.706000000000003</v>
      </c>
      <c r="H290" s="27">
        <v>198.15300000000002</v>
      </c>
      <c r="I290" s="27">
        <v>200.565</v>
      </c>
      <c r="J290" s="27">
        <v>6.3E-2</v>
      </c>
      <c r="K290" s="27">
        <v>5.319</v>
      </c>
      <c r="L290" s="27">
        <v>0.72900000000000009</v>
      </c>
      <c r="M290" s="27">
        <v>24.03</v>
      </c>
      <c r="N290" s="27">
        <v>29.718</v>
      </c>
      <c r="O290" s="27">
        <v>89.396999999999991</v>
      </c>
      <c r="P290" s="27">
        <v>0.84600000000000009</v>
      </c>
    </row>
    <row r="291" spans="1:16" ht="19.149999999999999" customHeight="1">
      <c r="A291" s="18">
        <v>8</v>
      </c>
      <c r="B291" s="27" t="s">
        <v>124</v>
      </c>
      <c r="C291" s="24" t="s">
        <v>371</v>
      </c>
      <c r="D291" s="23">
        <v>200</v>
      </c>
      <c r="E291" s="26">
        <v>0.2</v>
      </c>
      <c r="F291" s="26">
        <v>0.16</v>
      </c>
      <c r="G291" s="26">
        <v>18.84</v>
      </c>
      <c r="H291" s="26">
        <v>77.599999999999994</v>
      </c>
      <c r="I291" s="26">
        <v>1.08</v>
      </c>
      <c r="J291" s="26">
        <v>0</v>
      </c>
      <c r="K291" s="26">
        <v>20.94</v>
      </c>
      <c r="L291" s="26">
        <v>0.12</v>
      </c>
      <c r="M291" s="26">
        <v>6.36</v>
      </c>
      <c r="N291" s="26">
        <v>3.06</v>
      </c>
      <c r="O291" s="26">
        <v>3.68</v>
      </c>
      <c r="P291" s="26">
        <v>0.78</v>
      </c>
    </row>
    <row r="292" spans="1:16" ht="20.100000000000001" customHeight="1">
      <c r="A292" s="18">
        <v>8</v>
      </c>
      <c r="B292" s="23" t="s">
        <v>211</v>
      </c>
      <c r="C292" s="24" t="s">
        <v>212</v>
      </c>
      <c r="D292" s="23">
        <v>40</v>
      </c>
      <c r="E292" s="25">
        <v>3.04</v>
      </c>
      <c r="F292" s="25">
        <v>0.32000000000000006</v>
      </c>
      <c r="G292" s="25">
        <v>19.680000000000003</v>
      </c>
      <c r="H292" s="25">
        <v>93.76</v>
      </c>
      <c r="I292" s="25">
        <v>0</v>
      </c>
      <c r="J292" s="25">
        <v>4.4000000000000004E-2</v>
      </c>
      <c r="K292" s="25">
        <v>0</v>
      </c>
      <c r="L292" s="25">
        <v>0.48</v>
      </c>
      <c r="M292" s="25">
        <v>8</v>
      </c>
      <c r="N292" s="25">
        <v>5.6000000000000005</v>
      </c>
      <c r="O292" s="25">
        <v>26</v>
      </c>
      <c r="P292" s="25">
        <v>0.44000000000000006</v>
      </c>
    </row>
    <row r="293" spans="1:16" ht="20.100000000000001" customHeight="1">
      <c r="A293" s="18">
        <v>8</v>
      </c>
      <c r="B293" s="23" t="s">
        <v>213</v>
      </c>
      <c r="C293" s="24" t="s">
        <v>214</v>
      </c>
      <c r="D293" s="23">
        <v>50</v>
      </c>
      <c r="E293" s="25">
        <v>2.8</v>
      </c>
      <c r="F293" s="25">
        <v>0.55000000000000004</v>
      </c>
      <c r="G293" s="25">
        <v>29.7</v>
      </c>
      <c r="H293" s="25">
        <v>134.94999999999999</v>
      </c>
      <c r="I293" s="25">
        <v>0</v>
      </c>
      <c r="J293" s="25">
        <v>0.2</v>
      </c>
      <c r="K293" s="25">
        <v>0</v>
      </c>
      <c r="L293" s="25">
        <v>0.45</v>
      </c>
      <c r="M293" s="25">
        <v>11.5</v>
      </c>
      <c r="N293" s="25">
        <v>12.5</v>
      </c>
      <c r="O293" s="25">
        <v>53</v>
      </c>
      <c r="P293" s="25">
        <v>1.55</v>
      </c>
    </row>
    <row r="294" spans="1:16" ht="16.149999999999999" customHeight="1">
      <c r="A294" s="18">
        <v>8</v>
      </c>
      <c r="B294" s="23"/>
      <c r="C294" s="24" t="s">
        <v>18</v>
      </c>
      <c r="D294" s="23" t="s">
        <v>360</v>
      </c>
      <c r="E294" s="27">
        <v>30.141500000000001</v>
      </c>
      <c r="F294" s="27">
        <v>28.329500000000003</v>
      </c>
      <c r="G294" s="27">
        <v>132.17350000000002</v>
      </c>
      <c r="H294" s="27">
        <v>904.22550000000001</v>
      </c>
      <c r="I294" s="27">
        <v>683.41250000000002</v>
      </c>
      <c r="J294" s="27">
        <v>0.43700000000000006</v>
      </c>
      <c r="K294" s="27">
        <v>39.808999999999997</v>
      </c>
      <c r="L294" s="27">
        <v>4.8515000000000006</v>
      </c>
      <c r="M294" s="27">
        <v>154.31750000000002</v>
      </c>
      <c r="N294" s="27">
        <v>129.08800000000002</v>
      </c>
      <c r="O294" s="27">
        <v>468.92199999999997</v>
      </c>
      <c r="P294" s="27">
        <v>6.6435000000000004</v>
      </c>
    </row>
    <row r="295" spans="1:16" ht="16.149999999999999" customHeight="1">
      <c r="A295" s="18">
        <v>8</v>
      </c>
      <c r="B295" s="99" t="s">
        <v>20</v>
      </c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</row>
    <row r="296" spans="1:16" ht="19.899999999999999" customHeight="1">
      <c r="A296" s="18">
        <v>8</v>
      </c>
      <c r="B296" s="23" t="s">
        <v>266</v>
      </c>
      <c r="C296" s="24" t="s">
        <v>267</v>
      </c>
      <c r="D296" s="23" t="s">
        <v>244</v>
      </c>
      <c r="E296" s="25">
        <v>9.52</v>
      </c>
      <c r="F296" s="25">
        <v>13.440000000000001</v>
      </c>
      <c r="G296" s="25">
        <v>38</v>
      </c>
      <c r="H296" s="25">
        <v>311.04000000000002</v>
      </c>
      <c r="I296" s="25">
        <v>6.5549999999999997</v>
      </c>
      <c r="J296" s="25">
        <v>0.12</v>
      </c>
      <c r="K296" s="25">
        <v>0.5</v>
      </c>
      <c r="L296" s="25">
        <v>2.0100000000000002</v>
      </c>
      <c r="M296" s="25">
        <v>17.63</v>
      </c>
      <c r="N296" s="25">
        <v>14.215</v>
      </c>
      <c r="O296" s="25">
        <v>81.39</v>
      </c>
      <c r="P296" s="25">
        <v>1.1949999999999998</v>
      </c>
    </row>
    <row r="297" spans="1:16" ht="20.100000000000001" customHeight="1">
      <c r="B297" s="27" t="s">
        <v>145</v>
      </c>
      <c r="C297" s="24" t="s">
        <v>146</v>
      </c>
      <c r="D297" s="23">
        <v>200</v>
      </c>
      <c r="E297" s="25">
        <v>0.12</v>
      </c>
      <c r="F297" s="25">
        <v>0.02</v>
      </c>
      <c r="G297" s="25">
        <v>15.4</v>
      </c>
      <c r="H297" s="25">
        <v>62.26</v>
      </c>
      <c r="I297" s="25">
        <v>0.2</v>
      </c>
      <c r="J297" s="25">
        <v>0</v>
      </c>
      <c r="K297" s="25">
        <v>2.56</v>
      </c>
      <c r="L297" s="25">
        <v>0.04</v>
      </c>
      <c r="M297" s="25">
        <v>6.08</v>
      </c>
      <c r="N297" s="25">
        <v>1.68</v>
      </c>
      <c r="O297" s="25">
        <v>3.06</v>
      </c>
      <c r="P297" s="25">
        <v>0.12</v>
      </c>
    </row>
    <row r="298" spans="1:16" ht="17.45" customHeight="1">
      <c r="A298" s="18">
        <v>8</v>
      </c>
      <c r="B298" s="23"/>
      <c r="C298" s="24" t="s">
        <v>18</v>
      </c>
      <c r="D298" s="23">
        <v>360</v>
      </c>
      <c r="E298" s="23">
        <v>9.6399999999999988</v>
      </c>
      <c r="F298" s="23">
        <v>13.46</v>
      </c>
      <c r="G298" s="23">
        <v>53.4</v>
      </c>
      <c r="H298" s="23">
        <v>373.3</v>
      </c>
      <c r="I298" s="23">
        <v>6.7549999999999999</v>
      </c>
      <c r="J298" s="23">
        <v>0.12</v>
      </c>
      <c r="K298" s="23">
        <v>3.06</v>
      </c>
      <c r="L298" s="23">
        <v>2.0500000000000003</v>
      </c>
      <c r="M298" s="23">
        <v>23.71</v>
      </c>
      <c r="N298" s="23">
        <v>15.895</v>
      </c>
      <c r="O298" s="23">
        <v>84.45</v>
      </c>
      <c r="P298" s="23">
        <v>1.3149999999999999</v>
      </c>
    </row>
    <row r="299" spans="1:16" ht="18.600000000000001" customHeight="1">
      <c r="A299" s="18">
        <v>8</v>
      </c>
      <c r="B299" s="23"/>
      <c r="C299" s="24" t="s">
        <v>28</v>
      </c>
      <c r="D299" s="23" t="s">
        <v>320</v>
      </c>
      <c r="E299" s="27">
        <v>62.555500000000002</v>
      </c>
      <c r="F299" s="27">
        <v>60.176500000000004</v>
      </c>
      <c r="G299" s="27">
        <v>281.33050000000003</v>
      </c>
      <c r="H299" s="27">
        <v>1917.2075</v>
      </c>
      <c r="I299" s="27">
        <v>770.34349999999995</v>
      </c>
      <c r="J299" s="27">
        <v>0.70400000000000007</v>
      </c>
      <c r="K299" s="27">
        <v>51.85</v>
      </c>
      <c r="L299" s="27">
        <v>8.6865000000000006</v>
      </c>
      <c r="M299" s="27">
        <v>431.98950000000002</v>
      </c>
      <c r="N299" s="27">
        <v>200.51700000000002</v>
      </c>
      <c r="O299" s="27">
        <v>783.577</v>
      </c>
      <c r="P299" s="27">
        <v>13.811200000000001</v>
      </c>
    </row>
    <row r="300" spans="1:16" ht="20.100000000000001" customHeight="1">
      <c r="B300" s="29"/>
      <c r="C300" s="30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</row>
    <row r="301" spans="1:16" s="22" customFormat="1" ht="20.100000000000001" customHeight="1">
      <c r="B301" s="21" t="s">
        <v>108</v>
      </c>
      <c r="C301" s="2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</row>
    <row r="302" spans="1:16" s="22" customFormat="1" ht="20.100000000000001" customHeight="1">
      <c r="B302" s="21" t="s">
        <v>105</v>
      </c>
      <c r="C302" s="2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</row>
    <row r="303" spans="1:16" s="22" customFormat="1" ht="20.100000000000001" customHeight="1">
      <c r="B303" s="21" t="s">
        <v>336</v>
      </c>
      <c r="C303" s="2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</row>
    <row r="304" spans="1:16" ht="20.100000000000001" customHeight="1">
      <c r="B304" s="29"/>
      <c r="C304" s="30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</row>
    <row r="305" spans="1:16" ht="33.75" customHeight="1">
      <c r="B305" s="99" t="s">
        <v>0</v>
      </c>
      <c r="C305" s="100" t="s">
        <v>1</v>
      </c>
      <c r="D305" s="99" t="s">
        <v>2</v>
      </c>
      <c r="E305" s="99" t="s">
        <v>3</v>
      </c>
      <c r="F305" s="99"/>
      <c r="G305" s="99"/>
      <c r="H305" s="99" t="s">
        <v>4</v>
      </c>
      <c r="I305" s="99" t="s">
        <v>5</v>
      </c>
      <c r="J305" s="99"/>
      <c r="K305" s="99"/>
      <c r="L305" s="99"/>
      <c r="M305" s="99" t="s">
        <v>6</v>
      </c>
      <c r="N305" s="99"/>
      <c r="O305" s="99"/>
      <c r="P305" s="99"/>
    </row>
    <row r="306" spans="1:16" ht="33.6" customHeight="1">
      <c r="B306" s="99"/>
      <c r="C306" s="100"/>
      <c r="D306" s="99"/>
      <c r="E306" s="23" t="s">
        <v>7</v>
      </c>
      <c r="F306" s="23" t="s">
        <v>8</v>
      </c>
      <c r="G306" s="23" t="s">
        <v>9</v>
      </c>
      <c r="H306" s="99"/>
      <c r="I306" s="23" t="s">
        <v>11</v>
      </c>
      <c r="J306" s="23" t="s">
        <v>110</v>
      </c>
      <c r="K306" s="23" t="s">
        <v>10</v>
      </c>
      <c r="L306" s="23" t="s">
        <v>12</v>
      </c>
      <c r="M306" s="23" t="s">
        <v>13</v>
      </c>
      <c r="N306" s="23" t="s">
        <v>15</v>
      </c>
      <c r="O306" s="23" t="s">
        <v>111</v>
      </c>
      <c r="P306" s="23" t="s">
        <v>16</v>
      </c>
    </row>
    <row r="307" spans="1:16" ht="20.100000000000001" customHeight="1">
      <c r="A307" s="18">
        <v>9</v>
      </c>
      <c r="B307" s="99" t="s">
        <v>17</v>
      </c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</row>
    <row r="308" spans="1:16" ht="19.149999999999999" customHeight="1">
      <c r="B308" s="27" t="s">
        <v>189</v>
      </c>
      <c r="C308" s="24" t="s">
        <v>361</v>
      </c>
      <c r="D308" s="23">
        <v>200</v>
      </c>
      <c r="E308" s="39">
        <v>15.03</v>
      </c>
      <c r="F308" s="39">
        <v>18.600000000000001</v>
      </c>
      <c r="G308" s="39">
        <v>33.700000000000003</v>
      </c>
      <c r="H308" s="39">
        <v>362.32</v>
      </c>
      <c r="I308" s="39">
        <v>97.4</v>
      </c>
      <c r="J308" s="39">
        <v>0.36</v>
      </c>
      <c r="K308" s="39">
        <v>0.64</v>
      </c>
      <c r="L308" s="39">
        <v>1.19</v>
      </c>
      <c r="M308" s="39">
        <v>31.3</v>
      </c>
      <c r="N308" s="39">
        <v>14.9</v>
      </c>
      <c r="O308" s="39">
        <v>174.3</v>
      </c>
      <c r="P308" s="39">
        <v>2.27</v>
      </c>
    </row>
    <row r="309" spans="1:16" ht="19.149999999999999" customHeight="1">
      <c r="B309" s="23" t="s">
        <v>131</v>
      </c>
      <c r="C309" s="24" t="s">
        <v>133</v>
      </c>
      <c r="D309" s="23">
        <v>40</v>
      </c>
      <c r="E309" s="39">
        <v>0.27999999999999997</v>
      </c>
      <c r="F309" s="39">
        <v>4.0000000000000008E-2</v>
      </c>
      <c r="G309" s="39">
        <v>0.76</v>
      </c>
      <c r="H309" s="39">
        <v>4.5200000000000005</v>
      </c>
      <c r="I309" s="39">
        <v>0</v>
      </c>
      <c r="J309" s="39">
        <v>0.12</v>
      </c>
      <c r="K309" s="39">
        <v>2.8000000000000003</v>
      </c>
      <c r="L309" s="39">
        <v>4.0000000000000008E-2</v>
      </c>
      <c r="M309" s="39">
        <v>6.8000000000000007</v>
      </c>
      <c r="N309" s="39">
        <v>5.6000000000000005</v>
      </c>
      <c r="O309" s="39">
        <v>12</v>
      </c>
      <c r="P309" s="39">
        <v>0.2</v>
      </c>
    </row>
    <row r="310" spans="1:16" ht="19.149999999999999" customHeight="1">
      <c r="B310" s="23" t="s">
        <v>227</v>
      </c>
      <c r="C310" s="24" t="s">
        <v>228</v>
      </c>
      <c r="D310" s="23">
        <v>40</v>
      </c>
      <c r="E310" s="39">
        <v>1.2400000000000002</v>
      </c>
      <c r="F310" s="39">
        <v>8.0000000000000016E-2</v>
      </c>
      <c r="G310" s="39">
        <v>2.6</v>
      </c>
      <c r="H310" s="39">
        <v>16.080000000000002</v>
      </c>
      <c r="I310" s="39">
        <v>0</v>
      </c>
      <c r="J310" s="39">
        <v>4.4000000000000004E-2</v>
      </c>
      <c r="K310" s="39">
        <v>4</v>
      </c>
      <c r="L310" s="39">
        <v>8.0000000000000016E-2</v>
      </c>
      <c r="M310" s="39">
        <v>8</v>
      </c>
      <c r="N310" s="39">
        <v>8.4</v>
      </c>
      <c r="O310" s="39">
        <v>24.8</v>
      </c>
      <c r="P310" s="39">
        <v>0.27999999999999997</v>
      </c>
    </row>
    <row r="311" spans="1:16" ht="19.149999999999999" customHeight="1">
      <c r="A311" s="18">
        <v>9</v>
      </c>
      <c r="B311" s="23" t="s">
        <v>211</v>
      </c>
      <c r="C311" s="24" t="s">
        <v>212</v>
      </c>
      <c r="D311" s="23">
        <v>40</v>
      </c>
      <c r="E311" s="39">
        <v>3.04</v>
      </c>
      <c r="F311" s="39">
        <v>0.32000000000000006</v>
      </c>
      <c r="G311" s="39">
        <v>19.680000000000003</v>
      </c>
      <c r="H311" s="39">
        <v>93.76</v>
      </c>
      <c r="I311" s="39">
        <v>0</v>
      </c>
      <c r="J311" s="39">
        <v>4.4000000000000004E-2</v>
      </c>
      <c r="K311" s="39">
        <v>0</v>
      </c>
      <c r="L311" s="39">
        <v>0.48</v>
      </c>
      <c r="M311" s="39">
        <v>8</v>
      </c>
      <c r="N311" s="39">
        <v>5.6000000000000005</v>
      </c>
      <c r="O311" s="39">
        <v>26</v>
      </c>
      <c r="P311" s="39">
        <v>0.44000000000000006</v>
      </c>
    </row>
    <row r="312" spans="1:16" ht="22.15" customHeight="1">
      <c r="B312" s="27" t="s">
        <v>149</v>
      </c>
      <c r="C312" s="24" t="s">
        <v>150</v>
      </c>
      <c r="D312" s="23" t="s">
        <v>151</v>
      </c>
      <c r="E312" s="39">
        <v>0.24</v>
      </c>
      <c r="F312" s="39">
        <v>0.06</v>
      </c>
      <c r="G312" s="39">
        <v>15.22</v>
      </c>
      <c r="H312" s="39">
        <v>62.38</v>
      </c>
      <c r="I312" s="39">
        <v>0.12</v>
      </c>
      <c r="J312" s="39">
        <v>0</v>
      </c>
      <c r="K312" s="39">
        <v>1.1599999999999999</v>
      </c>
      <c r="L312" s="39">
        <v>0.02</v>
      </c>
      <c r="M312" s="39">
        <v>7.28</v>
      </c>
      <c r="N312" s="39">
        <v>4.5599999999999996</v>
      </c>
      <c r="O312" s="39">
        <v>8.52</v>
      </c>
      <c r="P312" s="39">
        <v>0.8</v>
      </c>
    </row>
    <row r="313" spans="1:16" ht="16.149999999999999" customHeight="1">
      <c r="B313" s="23" t="s">
        <v>245</v>
      </c>
      <c r="C313" s="24" t="s">
        <v>246</v>
      </c>
      <c r="D313" s="23">
        <v>200</v>
      </c>
      <c r="E313" s="39">
        <v>5.4</v>
      </c>
      <c r="F313" s="39">
        <v>4.4000000000000004</v>
      </c>
      <c r="G313" s="39">
        <v>8.8000000000000007</v>
      </c>
      <c r="H313" s="39">
        <v>96.4</v>
      </c>
      <c r="I313" s="39">
        <v>26.4</v>
      </c>
      <c r="J313" s="39">
        <v>0.04</v>
      </c>
      <c r="K313" s="39">
        <v>1.04</v>
      </c>
      <c r="L313" s="39">
        <v>0</v>
      </c>
      <c r="M313" s="39">
        <v>211.2</v>
      </c>
      <c r="N313" s="39">
        <v>24.36</v>
      </c>
      <c r="O313" s="39">
        <v>156.6</v>
      </c>
      <c r="P313" s="39">
        <v>0.18</v>
      </c>
    </row>
    <row r="314" spans="1:16" ht="20.100000000000001" customHeight="1">
      <c r="A314" s="18">
        <v>9</v>
      </c>
      <c r="B314" s="23"/>
      <c r="C314" s="24" t="s">
        <v>18</v>
      </c>
      <c r="D314" s="23">
        <v>687</v>
      </c>
      <c r="E314" s="23">
        <v>24.950000000000003</v>
      </c>
      <c r="F314" s="55">
        <v>23.46</v>
      </c>
      <c r="G314" s="55">
        <v>80</v>
      </c>
      <c r="H314" s="55">
        <v>630.94000000000005</v>
      </c>
      <c r="I314" s="55">
        <v>123.92</v>
      </c>
      <c r="J314" s="55">
        <v>0.48799999999999999</v>
      </c>
      <c r="K314" s="55">
        <v>6.84</v>
      </c>
      <c r="L314" s="55">
        <v>1.77</v>
      </c>
      <c r="M314" s="55">
        <v>265.77999999999997</v>
      </c>
      <c r="N314" s="55">
        <v>57.819999999999993</v>
      </c>
      <c r="O314" s="55">
        <v>390.22</v>
      </c>
      <c r="P314" s="55">
        <v>3.9699999999999998</v>
      </c>
    </row>
    <row r="315" spans="1:16" ht="20.100000000000001" customHeight="1">
      <c r="A315" s="18">
        <v>9</v>
      </c>
      <c r="B315" s="99" t="s">
        <v>19</v>
      </c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</row>
    <row r="316" spans="1:16" ht="15.6" customHeight="1">
      <c r="A316" s="18">
        <v>9</v>
      </c>
      <c r="B316" s="23" t="s">
        <v>117</v>
      </c>
      <c r="C316" s="24" t="s">
        <v>185</v>
      </c>
      <c r="D316" s="23">
        <v>100</v>
      </c>
      <c r="E316" s="26">
        <v>1.82</v>
      </c>
      <c r="F316" s="26">
        <v>4.51</v>
      </c>
      <c r="G316" s="26">
        <v>10.01</v>
      </c>
      <c r="H316" s="26">
        <v>87.91</v>
      </c>
      <c r="I316" s="26">
        <v>151.41</v>
      </c>
      <c r="J316" s="26">
        <v>0.03</v>
      </c>
      <c r="K316" s="26">
        <v>17.96</v>
      </c>
      <c r="L316" s="26">
        <v>0.61</v>
      </c>
      <c r="M316" s="26">
        <v>44.66</v>
      </c>
      <c r="N316" s="26">
        <v>17.82</v>
      </c>
      <c r="O316" s="26">
        <v>32.58</v>
      </c>
      <c r="P316" s="26">
        <v>0.6</v>
      </c>
    </row>
    <row r="317" spans="1:16" ht="15.6" customHeight="1">
      <c r="A317" s="18">
        <v>9</v>
      </c>
      <c r="B317" s="23" t="s">
        <v>279</v>
      </c>
      <c r="C317" s="24" t="s">
        <v>364</v>
      </c>
      <c r="D317" s="23">
        <v>100</v>
      </c>
      <c r="E317" s="26">
        <v>1.5</v>
      </c>
      <c r="F317" s="26">
        <v>4.49</v>
      </c>
      <c r="G317" s="26">
        <v>8.09</v>
      </c>
      <c r="H317" s="26">
        <v>78.790000000000006</v>
      </c>
      <c r="I317" s="26">
        <v>121.09</v>
      </c>
      <c r="J317" s="26">
        <v>0.02</v>
      </c>
      <c r="K317" s="26">
        <v>25.34</v>
      </c>
      <c r="L317" s="26">
        <v>0.6</v>
      </c>
      <c r="M317" s="26">
        <v>7.17</v>
      </c>
      <c r="N317" s="26">
        <v>5.4</v>
      </c>
      <c r="O317" s="26">
        <v>29.07</v>
      </c>
      <c r="P317" s="26">
        <v>0.56000000000000005</v>
      </c>
    </row>
    <row r="318" spans="1:16" ht="15.6" customHeight="1">
      <c r="B318" s="25" t="s">
        <v>308</v>
      </c>
      <c r="C318" s="75" t="s">
        <v>309</v>
      </c>
      <c r="D318" s="25">
        <v>100</v>
      </c>
      <c r="E318" s="26">
        <v>1.23</v>
      </c>
      <c r="F318" s="26">
        <v>5.45</v>
      </c>
      <c r="G318" s="26">
        <v>7.29</v>
      </c>
      <c r="H318" s="26">
        <v>83.15</v>
      </c>
      <c r="I318" s="26">
        <v>171.06</v>
      </c>
      <c r="J318" s="26">
        <v>0.04</v>
      </c>
      <c r="K318" s="26">
        <v>2.58</v>
      </c>
      <c r="L318" s="26">
        <v>0.7</v>
      </c>
      <c r="M318" s="26">
        <v>19.97</v>
      </c>
      <c r="N318" s="26">
        <v>17.600000000000001</v>
      </c>
      <c r="O318" s="26">
        <v>37.770000000000003</v>
      </c>
      <c r="P318" s="26">
        <v>0.432</v>
      </c>
    </row>
    <row r="319" spans="1:16" ht="15.6" customHeight="1">
      <c r="B319" s="71"/>
      <c r="C319" s="72" t="s">
        <v>295</v>
      </c>
      <c r="D319" s="71"/>
      <c r="E319" s="27">
        <v>1.5249999999999999</v>
      </c>
      <c r="F319" s="27">
        <v>4.9800000000000004</v>
      </c>
      <c r="G319" s="27">
        <v>8.65</v>
      </c>
      <c r="H319" s="27">
        <v>85.53</v>
      </c>
      <c r="I319" s="27">
        <v>161.23500000000001</v>
      </c>
      <c r="J319" s="27">
        <v>3.5000000000000003E-2</v>
      </c>
      <c r="K319" s="27">
        <v>10.27</v>
      </c>
      <c r="L319" s="27">
        <v>0.65500000000000003</v>
      </c>
      <c r="M319" s="27">
        <v>32.314999999999998</v>
      </c>
      <c r="N319" s="27">
        <v>17.71</v>
      </c>
      <c r="O319" s="27">
        <v>35.174999999999997</v>
      </c>
      <c r="P319" s="27">
        <v>0.51600000000000001</v>
      </c>
    </row>
    <row r="320" spans="1:16" ht="31.9" customHeight="1">
      <c r="A320" s="18">
        <v>9</v>
      </c>
      <c r="B320" s="23" t="s">
        <v>168</v>
      </c>
      <c r="C320" s="24" t="s">
        <v>169</v>
      </c>
      <c r="D320" s="23" t="s">
        <v>345</v>
      </c>
      <c r="E320" s="26">
        <v>11.145</v>
      </c>
      <c r="F320" s="26">
        <v>9.24</v>
      </c>
      <c r="G320" s="26">
        <v>29.535</v>
      </c>
      <c r="H320" s="26">
        <v>245.88</v>
      </c>
      <c r="I320" s="26">
        <v>135.5</v>
      </c>
      <c r="J320" s="26">
        <v>0.21500000000000002</v>
      </c>
      <c r="K320" s="26">
        <v>1.155</v>
      </c>
      <c r="L320" s="26">
        <v>1.0050000000000001</v>
      </c>
      <c r="M320" s="26">
        <v>39.519999999999996</v>
      </c>
      <c r="N320" s="26">
        <v>40.82</v>
      </c>
      <c r="O320" s="26">
        <v>144.07</v>
      </c>
      <c r="P320" s="26">
        <v>2.335</v>
      </c>
    </row>
    <row r="321" spans="1:16" ht="21" customHeight="1">
      <c r="B321" s="25" t="s">
        <v>296</v>
      </c>
      <c r="C321" s="75" t="s">
        <v>297</v>
      </c>
      <c r="D321" s="25">
        <v>250</v>
      </c>
      <c r="E321" s="26">
        <v>2.875</v>
      </c>
      <c r="F321" s="26">
        <v>3.8250000000000002</v>
      </c>
      <c r="G321" s="26">
        <v>18.700000000000003</v>
      </c>
      <c r="H321" s="26">
        <v>120.72499999999999</v>
      </c>
      <c r="I321" s="26">
        <v>141.22499999999999</v>
      </c>
      <c r="J321" s="26">
        <v>0.1</v>
      </c>
      <c r="K321" s="26">
        <v>4.25</v>
      </c>
      <c r="L321" s="26">
        <v>0.77500000000000002</v>
      </c>
      <c r="M321" s="26">
        <v>105.64999999999999</v>
      </c>
      <c r="N321" s="26">
        <v>33.25</v>
      </c>
      <c r="O321" s="26">
        <v>74.474999999999994</v>
      </c>
      <c r="P321" s="26">
        <v>1.375</v>
      </c>
    </row>
    <row r="322" spans="1:16" ht="17.45" customHeight="1">
      <c r="B322" s="71"/>
      <c r="C322" s="72" t="s">
        <v>295</v>
      </c>
      <c r="D322" s="71"/>
      <c r="E322" s="27">
        <v>7.01</v>
      </c>
      <c r="F322" s="27">
        <v>6.5325000000000006</v>
      </c>
      <c r="G322" s="27">
        <v>24.1175</v>
      </c>
      <c r="H322" s="27">
        <v>183.30250000000001</v>
      </c>
      <c r="I322" s="27">
        <v>138.36250000000001</v>
      </c>
      <c r="J322" s="27">
        <v>0.15750000000000003</v>
      </c>
      <c r="K322" s="27">
        <v>2.7025000000000001</v>
      </c>
      <c r="L322" s="27">
        <v>0.89000000000000012</v>
      </c>
      <c r="M322" s="27">
        <v>72.584999999999994</v>
      </c>
      <c r="N322" s="27">
        <v>37.034999999999997</v>
      </c>
      <c r="O322" s="27">
        <v>109.27249999999999</v>
      </c>
      <c r="P322" s="27">
        <v>1.855</v>
      </c>
    </row>
    <row r="323" spans="1:16" ht="20.100000000000001" customHeight="1">
      <c r="B323" s="27" t="s">
        <v>206</v>
      </c>
      <c r="C323" s="24" t="s">
        <v>207</v>
      </c>
      <c r="D323" s="23">
        <v>100</v>
      </c>
      <c r="E323" s="26">
        <v>7.2669999999999995</v>
      </c>
      <c r="F323" s="26">
        <v>14.156000000000001</v>
      </c>
      <c r="G323" s="26">
        <v>10.795999999999999</v>
      </c>
      <c r="H323" s="26">
        <v>199.65599999999998</v>
      </c>
      <c r="I323" s="26">
        <v>8.1300000000000008</v>
      </c>
      <c r="J323" s="26">
        <v>0.21</v>
      </c>
      <c r="K323" s="26">
        <v>1.6319999999999999</v>
      </c>
      <c r="L323" s="26">
        <v>0.61299999999999999</v>
      </c>
      <c r="M323" s="26">
        <v>9.2789999999999999</v>
      </c>
      <c r="N323" s="26">
        <v>7.5979999999999999</v>
      </c>
      <c r="O323" s="26">
        <v>98.49</v>
      </c>
      <c r="P323" s="26">
        <v>1.077</v>
      </c>
    </row>
    <row r="324" spans="1:16" ht="20.100000000000001" customHeight="1">
      <c r="B324" s="26" t="s">
        <v>239</v>
      </c>
      <c r="C324" s="75" t="s">
        <v>240</v>
      </c>
      <c r="D324" s="25">
        <v>100</v>
      </c>
      <c r="E324" s="26">
        <v>15.61</v>
      </c>
      <c r="F324" s="26">
        <v>14.8</v>
      </c>
      <c r="G324" s="26">
        <v>0.43</v>
      </c>
      <c r="H324" s="26">
        <v>197.36</v>
      </c>
      <c r="I324" s="26">
        <v>40.58</v>
      </c>
      <c r="J324" s="26">
        <v>0.04</v>
      </c>
      <c r="K324" s="26">
        <v>0.99</v>
      </c>
      <c r="L324" s="26">
        <v>0.28999999999999998</v>
      </c>
      <c r="M324" s="26">
        <v>14.95</v>
      </c>
      <c r="N324" s="26">
        <v>14.36</v>
      </c>
      <c r="O324" s="26">
        <v>142.06</v>
      </c>
      <c r="P324" s="26">
        <v>1.26</v>
      </c>
    </row>
    <row r="325" spans="1:16" ht="20.100000000000001" customHeight="1">
      <c r="B325" s="27"/>
      <c r="C325" s="72" t="s">
        <v>295</v>
      </c>
      <c r="D325" s="71"/>
      <c r="E325" s="27">
        <v>11.438499999999999</v>
      </c>
      <c r="F325" s="27">
        <v>14.478000000000002</v>
      </c>
      <c r="G325" s="27">
        <v>5.6129999999999995</v>
      </c>
      <c r="H325" s="27">
        <v>198.50799999999998</v>
      </c>
      <c r="I325" s="27">
        <v>24.355</v>
      </c>
      <c r="J325" s="27">
        <v>0.125</v>
      </c>
      <c r="K325" s="27">
        <v>1.3109999999999999</v>
      </c>
      <c r="L325" s="27">
        <v>0.45150000000000001</v>
      </c>
      <c r="M325" s="27">
        <v>12.1145</v>
      </c>
      <c r="N325" s="27">
        <v>10.978999999999999</v>
      </c>
      <c r="O325" s="27">
        <v>120.27500000000001</v>
      </c>
      <c r="P325" s="27">
        <v>1.1684999999999999</v>
      </c>
    </row>
    <row r="326" spans="1:16" ht="28.9" customHeight="1">
      <c r="B326" s="27" t="s">
        <v>160</v>
      </c>
      <c r="C326" s="24" t="s">
        <v>161</v>
      </c>
      <c r="D326" s="23">
        <v>180</v>
      </c>
      <c r="E326" s="26">
        <v>8.9640000000000004</v>
      </c>
      <c r="F326" s="26">
        <v>5.6340000000000003</v>
      </c>
      <c r="G326" s="26">
        <v>39.384</v>
      </c>
      <c r="H326" s="26">
        <v>244.09800000000004</v>
      </c>
      <c r="I326" s="26">
        <v>15.48</v>
      </c>
      <c r="J326" s="26">
        <v>0.23400000000000001</v>
      </c>
      <c r="K326" s="26">
        <v>0</v>
      </c>
      <c r="L326" s="26">
        <v>0.66600000000000004</v>
      </c>
      <c r="M326" s="26">
        <v>14.453999999999999</v>
      </c>
      <c r="N326" s="26">
        <v>131.54400000000001</v>
      </c>
      <c r="O326" s="26">
        <v>197.37</v>
      </c>
      <c r="P326" s="26">
        <v>4.41</v>
      </c>
    </row>
    <row r="327" spans="1:16" ht="18.600000000000001" customHeight="1">
      <c r="B327" s="26" t="s">
        <v>321</v>
      </c>
      <c r="C327" s="75" t="s">
        <v>322</v>
      </c>
      <c r="D327" s="25">
        <v>180</v>
      </c>
      <c r="E327" s="26">
        <v>3.798</v>
      </c>
      <c r="F327" s="26">
        <v>7.9200000000000008</v>
      </c>
      <c r="G327" s="26">
        <v>28.872</v>
      </c>
      <c r="H327" s="26">
        <v>201.96</v>
      </c>
      <c r="I327" s="26">
        <v>34.254000000000005</v>
      </c>
      <c r="J327" s="26">
        <v>0.16200000000000001</v>
      </c>
      <c r="K327" s="26">
        <v>3.24</v>
      </c>
      <c r="L327" s="26">
        <v>1.044</v>
      </c>
      <c r="M327" s="26">
        <v>28.62</v>
      </c>
      <c r="N327" s="26">
        <v>42.606000000000002</v>
      </c>
      <c r="O327" s="26">
        <v>101.97</v>
      </c>
      <c r="P327" s="26">
        <v>1.6020000000000001</v>
      </c>
    </row>
    <row r="328" spans="1:16" ht="16.899999999999999" customHeight="1">
      <c r="B328" s="27"/>
      <c r="C328" s="72" t="s">
        <v>295</v>
      </c>
      <c r="D328" s="71"/>
      <c r="E328" s="27">
        <v>6.3810000000000002</v>
      </c>
      <c r="F328" s="27">
        <v>6.777000000000001</v>
      </c>
      <c r="G328" s="27">
        <v>34.128</v>
      </c>
      <c r="H328" s="27">
        <v>223.02900000000002</v>
      </c>
      <c r="I328" s="27">
        <v>24.867000000000004</v>
      </c>
      <c r="J328" s="27">
        <v>0.19800000000000001</v>
      </c>
      <c r="K328" s="27">
        <v>1.62</v>
      </c>
      <c r="L328" s="27">
        <v>0.85499999999999998</v>
      </c>
      <c r="M328" s="27">
        <v>21.536999999999999</v>
      </c>
      <c r="N328" s="27">
        <v>87.075000000000003</v>
      </c>
      <c r="O328" s="27">
        <v>149.67000000000002</v>
      </c>
      <c r="P328" s="27">
        <v>3.0060000000000002</v>
      </c>
    </row>
    <row r="329" spans="1:16" ht="20.100000000000001" customHeight="1">
      <c r="B329" s="27" t="s">
        <v>162</v>
      </c>
      <c r="C329" s="24" t="s">
        <v>163</v>
      </c>
      <c r="D329" s="23">
        <v>200</v>
      </c>
      <c r="E329" s="25">
        <v>0.18</v>
      </c>
      <c r="F329" s="25">
        <v>0.08</v>
      </c>
      <c r="G329" s="25">
        <v>16.3</v>
      </c>
      <c r="H329" s="25">
        <v>66.64</v>
      </c>
      <c r="I329" s="25">
        <v>2.04</v>
      </c>
      <c r="J329" s="25">
        <v>0</v>
      </c>
      <c r="K329" s="25">
        <v>16</v>
      </c>
      <c r="L329" s="25">
        <v>0</v>
      </c>
      <c r="M329" s="25">
        <v>6.78</v>
      </c>
      <c r="N329" s="25">
        <v>5.4</v>
      </c>
      <c r="O329" s="25">
        <v>5.74</v>
      </c>
      <c r="P329" s="25">
        <v>0.28000000000000003</v>
      </c>
    </row>
    <row r="330" spans="1:16" ht="20.100000000000001" customHeight="1">
      <c r="B330" s="23" t="s">
        <v>211</v>
      </c>
      <c r="C330" s="24" t="s">
        <v>212</v>
      </c>
      <c r="D330" s="23">
        <v>30</v>
      </c>
      <c r="E330" s="25">
        <v>2.2799999999999998</v>
      </c>
      <c r="F330" s="25">
        <v>0.24</v>
      </c>
      <c r="G330" s="25">
        <v>14.76</v>
      </c>
      <c r="H330" s="25">
        <v>70.319999999999993</v>
      </c>
      <c r="I330" s="25">
        <v>0</v>
      </c>
      <c r="J330" s="25">
        <v>3.3000000000000002E-2</v>
      </c>
      <c r="K330" s="25">
        <v>0</v>
      </c>
      <c r="L330" s="25">
        <v>0.36</v>
      </c>
      <c r="M330" s="25">
        <v>6</v>
      </c>
      <c r="N330" s="25">
        <v>4.2</v>
      </c>
      <c r="O330" s="25">
        <v>19.5</v>
      </c>
      <c r="P330" s="25">
        <v>0.33</v>
      </c>
    </row>
    <row r="331" spans="1:16" ht="20.100000000000001" customHeight="1">
      <c r="A331" s="18">
        <v>9</v>
      </c>
      <c r="B331" s="23" t="s">
        <v>213</v>
      </c>
      <c r="C331" s="24" t="s">
        <v>214</v>
      </c>
      <c r="D331" s="23">
        <v>20</v>
      </c>
      <c r="E331" s="25">
        <v>1.1199999999999999</v>
      </c>
      <c r="F331" s="25">
        <v>0.22000000000000003</v>
      </c>
      <c r="G331" s="25">
        <v>11.88</v>
      </c>
      <c r="H331" s="25">
        <v>53.98</v>
      </c>
      <c r="I331" s="25">
        <v>0</v>
      </c>
      <c r="J331" s="25">
        <v>8.0000000000000016E-2</v>
      </c>
      <c r="K331" s="25">
        <v>0</v>
      </c>
      <c r="L331" s="25">
        <v>0.18000000000000002</v>
      </c>
      <c r="M331" s="25">
        <v>4.6000000000000005</v>
      </c>
      <c r="N331" s="25">
        <v>5</v>
      </c>
      <c r="O331" s="25">
        <v>21.200000000000003</v>
      </c>
      <c r="P331" s="25">
        <v>0.62000000000000011</v>
      </c>
    </row>
    <row r="332" spans="1:16" ht="16.899999999999999" customHeight="1">
      <c r="A332" s="18">
        <v>9</v>
      </c>
      <c r="B332" s="23"/>
      <c r="C332" s="24" t="s">
        <v>18</v>
      </c>
      <c r="D332" s="23" t="s">
        <v>362</v>
      </c>
      <c r="E332" s="27">
        <v>29.9345</v>
      </c>
      <c r="F332" s="27">
        <v>33.307500000000005</v>
      </c>
      <c r="G332" s="27">
        <v>115.4485</v>
      </c>
      <c r="H332" s="27">
        <v>881.30950000000007</v>
      </c>
      <c r="I332" s="27">
        <v>350.85950000000003</v>
      </c>
      <c r="J332" s="27">
        <v>0.62850000000000017</v>
      </c>
      <c r="K332" s="27">
        <v>31.903500000000001</v>
      </c>
      <c r="L332" s="27">
        <v>3.3915000000000006</v>
      </c>
      <c r="M332" s="27">
        <v>155.9315</v>
      </c>
      <c r="N332" s="27">
        <v>167.399</v>
      </c>
      <c r="O332" s="27">
        <v>460.83249999999998</v>
      </c>
      <c r="P332" s="27">
        <v>7.775500000000001</v>
      </c>
    </row>
    <row r="333" spans="1:16" ht="15" customHeight="1">
      <c r="A333" s="18">
        <v>9</v>
      </c>
      <c r="B333" s="99" t="s">
        <v>20</v>
      </c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</row>
    <row r="334" spans="1:16" ht="16.149999999999999" customHeight="1">
      <c r="B334" s="27" t="s">
        <v>369</v>
      </c>
      <c r="C334" s="24" t="s">
        <v>260</v>
      </c>
      <c r="D334" s="23">
        <v>130</v>
      </c>
      <c r="E334" s="26">
        <v>0.54600000000000004</v>
      </c>
      <c r="F334" s="26">
        <v>0.54600000000000004</v>
      </c>
      <c r="G334" s="26">
        <v>18.746000000000002</v>
      </c>
      <c r="H334" s="26">
        <v>82.082000000000008</v>
      </c>
      <c r="I334" s="26">
        <v>4.1340000000000003</v>
      </c>
      <c r="J334" s="26">
        <v>2.6000000000000002E-2</v>
      </c>
      <c r="K334" s="26">
        <v>5.5120000000000005</v>
      </c>
      <c r="L334" s="26">
        <v>0.27300000000000002</v>
      </c>
      <c r="M334" s="26">
        <v>19.591000000000001</v>
      </c>
      <c r="N334" s="26">
        <v>10.790000000000001</v>
      </c>
      <c r="O334" s="26">
        <v>13.182</v>
      </c>
      <c r="P334" s="26">
        <v>2.6520000000000001</v>
      </c>
    </row>
    <row r="335" spans="1:16" ht="19.149999999999999" customHeight="1">
      <c r="A335" s="18">
        <v>9</v>
      </c>
      <c r="B335" s="23"/>
      <c r="C335" s="24" t="s">
        <v>253</v>
      </c>
      <c r="D335" s="23">
        <v>80</v>
      </c>
      <c r="E335" s="26">
        <v>6.96</v>
      </c>
      <c r="F335" s="26">
        <v>5.84</v>
      </c>
      <c r="G335" s="26">
        <v>39.200000000000003</v>
      </c>
      <c r="H335" s="26">
        <v>237.20000000000002</v>
      </c>
      <c r="I335" s="26">
        <v>14.4</v>
      </c>
      <c r="J335" s="26">
        <v>8.8000000000000009E-2</v>
      </c>
      <c r="K335" s="26">
        <v>0</v>
      </c>
      <c r="L335" s="26">
        <v>3.2</v>
      </c>
      <c r="M335" s="26">
        <v>64.8</v>
      </c>
      <c r="N335" s="26">
        <v>10.4</v>
      </c>
      <c r="O335" s="26">
        <v>71.2</v>
      </c>
      <c r="P335" s="26">
        <v>1.04</v>
      </c>
    </row>
    <row r="336" spans="1:16" ht="20.100000000000001" customHeight="1">
      <c r="A336" s="18">
        <v>9</v>
      </c>
      <c r="B336" s="27" t="s">
        <v>223</v>
      </c>
      <c r="C336" s="24" t="s">
        <v>224</v>
      </c>
      <c r="D336" s="23">
        <v>200</v>
      </c>
      <c r="E336" s="25">
        <v>1.54</v>
      </c>
      <c r="F336" s="25">
        <v>1.1399999999999999</v>
      </c>
      <c r="G336" s="25">
        <v>2.2599999999999998</v>
      </c>
      <c r="H336" s="25">
        <v>25.5</v>
      </c>
      <c r="I336" s="25">
        <v>6.64</v>
      </c>
      <c r="J336" s="25">
        <v>0.02</v>
      </c>
      <c r="K336" s="25">
        <v>0.3</v>
      </c>
      <c r="L336" s="25">
        <v>0</v>
      </c>
      <c r="M336" s="25">
        <v>57.16</v>
      </c>
      <c r="N336" s="25">
        <v>9.92</v>
      </c>
      <c r="O336" s="25">
        <v>46.32</v>
      </c>
      <c r="P336" s="25">
        <v>0.76</v>
      </c>
    </row>
    <row r="337" spans="1:16" ht="16.149999999999999" customHeight="1">
      <c r="A337" s="18">
        <v>9</v>
      </c>
      <c r="B337" s="23"/>
      <c r="C337" s="24" t="s">
        <v>18</v>
      </c>
      <c r="D337" s="23">
        <v>410</v>
      </c>
      <c r="E337" s="27">
        <v>9.0459999999999994</v>
      </c>
      <c r="F337" s="27">
        <v>7.5259999999999998</v>
      </c>
      <c r="G337" s="27">
        <v>60.206000000000003</v>
      </c>
      <c r="H337" s="27">
        <v>344.78200000000004</v>
      </c>
      <c r="I337" s="27">
        <v>25.173999999999999</v>
      </c>
      <c r="J337" s="27">
        <v>0.13400000000000001</v>
      </c>
      <c r="K337" s="27">
        <v>5.8120000000000003</v>
      </c>
      <c r="L337" s="27">
        <v>3.4730000000000003</v>
      </c>
      <c r="M337" s="27">
        <v>141.55099999999999</v>
      </c>
      <c r="N337" s="27">
        <v>31.11</v>
      </c>
      <c r="O337" s="27">
        <v>130.702</v>
      </c>
      <c r="P337" s="27">
        <v>4.452</v>
      </c>
    </row>
    <row r="338" spans="1:16" ht="20.100000000000001" customHeight="1">
      <c r="A338" s="18">
        <v>9</v>
      </c>
      <c r="B338" s="23"/>
      <c r="C338" s="24" t="s">
        <v>29</v>
      </c>
      <c r="D338" s="23" t="s">
        <v>363</v>
      </c>
      <c r="E338" s="27">
        <v>63.930500000000002</v>
      </c>
      <c r="F338" s="27">
        <v>64.293499999999995</v>
      </c>
      <c r="G338" s="27">
        <v>255.65449999999998</v>
      </c>
      <c r="H338" s="27">
        <v>1857.0315000000001</v>
      </c>
      <c r="I338" s="27">
        <v>499.95350000000002</v>
      </c>
      <c r="J338" s="27">
        <v>1.2505000000000002</v>
      </c>
      <c r="K338" s="27">
        <v>44.555499999999995</v>
      </c>
      <c r="L338" s="27">
        <v>8.634500000000001</v>
      </c>
      <c r="M338" s="27">
        <v>563.26249999999993</v>
      </c>
      <c r="N338" s="27">
        <v>256.32900000000001</v>
      </c>
      <c r="O338" s="27">
        <v>981.75450000000001</v>
      </c>
      <c r="P338" s="27">
        <v>16.197500000000002</v>
      </c>
    </row>
    <row r="339" spans="1:16" ht="15.6" customHeight="1">
      <c r="B339" s="29"/>
      <c r="C339" s="30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</row>
    <row r="340" spans="1:16" s="22" customFormat="1" ht="20.100000000000001" customHeight="1">
      <c r="B340" s="21" t="s">
        <v>109</v>
      </c>
      <c r="C340" s="2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</row>
    <row r="341" spans="1:16" s="22" customFormat="1" ht="20.100000000000001" customHeight="1">
      <c r="B341" s="21" t="s">
        <v>105</v>
      </c>
      <c r="C341" s="2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</row>
    <row r="342" spans="1:16" s="22" customFormat="1" ht="20.100000000000001" customHeight="1">
      <c r="B342" s="21" t="s">
        <v>336</v>
      </c>
      <c r="C342" s="2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</row>
    <row r="343" spans="1:16" ht="12.6" customHeight="1">
      <c r="B343" s="29"/>
      <c r="C343" s="30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</row>
    <row r="344" spans="1:16" ht="37.5" customHeight="1">
      <c r="B344" s="99" t="s">
        <v>0</v>
      </c>
      <c r="C344" s="100" t="s">
        <v>1</v>
      </c>
      <c r="D344" s="99" t="s">
        <v>2</v>
      </c>
      <c r="E344" s="99" t="s">
        <v>3</v>
      </c>
      <c r="F344" s="99"/>
      <c r="G344" s="99"/>
      <c r="H344" s="99" t="s">
        <v>4</v>
      </c>
      <c r="I344" s="99" t="s">
        <v>5</v>
      </c>
      <c r="J344" s="99"/>
      <c r="K344" s="99"/>
      <c r="L344" s="99"/>
      <c r="M344" s="99" t="s">
        <v>6</v>
      </c>
      <c r="N344" s="99"/>
      <c r="O344" s="99"/>
      <c r="P344" s="99"/>
    </row>
    <row r="345" spans="1:16" ht="35.450000000000003" customHeight="1">
      <c r="B345" s="99"/>
      <c r="C345" s="100"/>
      <c r="D345" s="99"/>
      <c r="E345" s="23" t="s">
        <v>7</v>
      </c>
      <c r="F345" s="23" t="s">
        <v>8</v>
      </c>
      <c r="G345" s="23" t="s">
        <v>9</v>
      </c>
      <c r="H345" s="99"/>
      <c r="I345" s="23" t="s">
        <v>11</v>
      </c>
      <c r="J345" s="23" t="s">
        <v>110</v>
      </c>
      <c r="K345" s="23" t="s">
        <v>10</v>
      </c>
      <c r="L345" s="23" t="s">
        <v>12</v>
      </c>
      <c r="M345" s="23" t="s">
        <v>13</v>
      </c>
      <c r="N345" s="23" t="s">
        <v>15</v>
      </c>
      <c r="O345" s="23" t="s">
        <v>111</v>
      </c>
      <c r="P345" s="23" t="s">
        <v>16</v>
      </c>
    </row>
    <row r="346" spans="1:16" ht="15.6" customHeight="1">
      <c r="A346" s="18">
        <v>10</v>
      </c>
      <c r="B346" s="99" t="s">
        <v>17</v>
      </c>
      <c r="C346" s="99"/>
      <c r="D346" s="99"/>
      <c r="E346" s="99"/>
      <c r="F346" s="99"/>
      <c r="G346" s="99"/>
      <c r="H346" s="102"/>
      <c r="I346" s="102"/>
      <c r="J346" s="102"/>
      <c r="K346" s="102"/>
      <c r="L346" s="102"/>
      <c r="M346" s="102"/>
      <c r="N346" s="102"/>
      <c r="O346" s="102"/>
      <c r="P346" s="102"/>
    </row>
    <row r="347" spans="1:16" ht="19.899999999999999" customHeight="1">
      <c r="B347" s="53" t="s">
        <v>208</v>
      </c>
      <c r="C347" s="24" t="s">
        <v>257</v>
      </c>
      <c r="D347" s="23">
        <v>200</v>
      </c>
      <c r="E347" s="47">
        <v>7.42</v>
      </c>
      <c r="F347" s="47">
        <v>7.76</v>
      </c>
      <c r="G347" s="47">
        <v>42.2</v>
      </c>
      <c r="H347" s="47">
        <v>268.24</v>
      </c>
      <c r="I347" s="47">
        <v>32.119999999999997</v>
      </c>
      <c r="J347" s="47">
        <v>0.16</v>
      </c>
      <c r="K347" s="47">
        <v>0.48</v>
      </c>
      <c r="L347" s="47">
        <v>0.24</v>
      </c>
      <c r="M347" s="47">
        <v>117.2</v>
      </c>
      <c r="N347" s="47">
        <v>45.6</v>
      </c>
      <c r="O347" s="47">
        <v>172.2</v>
      </c>
      <c r="P347" s="47">
        <v>1.36</v>
      </c>
    </row>
    <row r="348" spans="1:16" ht="17.45" customHeight="1">
      <c r="B348" s="53" t="s">
        <v>219</v>
      </c>
      <c r="C348" s="24" t="s">
        <v>220</v>
      </c>
      <c r="D348" s="23">
        <v>40</v>
      </c>
      <c r="E348" s="39">
        <v>3</v>
      </c>
      <c r="F348" s="39">
        <v>1.1599999999999999</v>
      </c>
      <c r="G348" s="39">
        <v>20.560000000000002</v>
      </c>
      <c r="H348" s="39">
        <v>104.68</v>
      </c>
      <c r="I348" s="39">
        <v>0</v>
      </c>
      <c r="J348" s="39">
        <v>1.2E-2</v>
      </c>
      <c r="K348" s="39">
        <v>0</v>
      </c>
      <c r="L348" s="39">
        <v>0.68</v>
      </c>
      <c r="M348" s="39">
        <v>7.6000000000000005</v>
      </c>
      <c r="N348" s="39">
        <v>5.2</v>
      </c>
      <c r="O348" s="39">
        <v>26</v>
      </c>
      <c r="P348" s="39">
        <v>0.48</v>
      </c>
    </row>
    <row r="349" spans="1:16" ht="17.45" customHeight="1">
      <c r="B349" s="53" t="s">
        <v>235</v>
      </c>
      <c r="C349" s="24" t="s">
        <v>236</v>
      </c>
      <c r="D349" s="23">
        <v>20</v>
      </c>
      <c r="E349" s="39">
        <v>4.3600000000000003</v>
      </c>
      <c r="F349" s="39">
        <v>5.2</v>
      </c>
      <c r="G349" s="39">
        <v>0</v>
      </c>
      <c r="H349" s="39">
        <v>64.239999999999995</v>
      </c>
      <c r="I349" s="39">
        <v>31.200000000000003</v>
      </c>
      <c r="J349" s="39">
        <v>6.0000000000000001E-3</v>
      </c>
      <c r="K349" s="39">
        <v>5.6000000000000008E-2</v>
      </c>
      <c r="L349" s="39">
        <v>0.1</v>
      </c>
      <c r="M349" s="39">
        <v>154.88</v>
      </c>
      <c r="N349" s="39">
        <v>6.09</v>
      </c>
      <c r="O349" s="39">
        <v>87</v>
      </c>
      <c r="P349" s="39">
        <v>0.17400000000000002</v>
      </c>
    </row>
    <row r="350" spans="1:16" ht="18" customHeight="1">
      <c r="B350" s="53"/>
      <c r="C350" s="24" t="s">
        <v>254</v>
      </c>
      <c r="D350" s="23">
        <v>200</v>
      </c>
      <c r="E350" s="39">
        <v>0.8</v>
      </c>
      <c r="F350" s="39">
        <v>0.8</v>
      </c>
      <c r="G350" s="39">
        <v>17.8</v>
      </c>
      <c r="H350" s="39">
        <v>81.599999999999994</v>
      </c>
      <c r="I350" s="39">
        <v>6</v>
      </c>
      <c r="J350" s="39">
        <v>0.04</v>
      </c>
      <c r="K350" s="39">
        <v>8</v>
      </c>
      <c r="L350" s="39">
        <v>0.4</v>
      </c>
      <c r="M350" s="39">
        <v>28.16</v>
      </c>
      <c r="N350" s="39">
        <v>15.66</v>
      </c>
      <c r="O350" s="39">
        <v>19.14</v>
      </c>
      <c r="P350" s="39">
        <v>3.82</v>
      </c>
    </row>
    <row r="351" spans="1:16" ht="33.6" customHeight="1">
      <c r="B351" s="54" t="s">
        <v>173</v>
      </c>
      <c r="C351" s="24" t="s">
        <v>174</v>
      </c>
      <c r="D351" s="23">
        <v>200</v>
      </c>
      <c r="E351" s="39">
        <v>3.94</v>
      </c>
      <c r="F351" s="39">
        <v>3.06</v>
      </c>
      <c r="G351" s="39">
        <v>16.34</v>
      </c>
      <c r="H351" s="39">
        <v>108.66</v>
      </c>
      <c r="I351" s="39">
        <v>16.28</v>
      </c>
      <c r="J351" s="39">
        <v>0.02</v>
      </c>
      <c r="K351" s="39">
        <v>0.64</v>
      </c>
      <c r="L351" s="39">
        <v>0</v>
      </c>
      <c r="M351" s="39">
        <v>130.56</v>
      </c>
      <c r="N351" s="39">
        <v>24.96</v>
      </c>
      <c r="O351" s="39">
        <v>111.7</v>
      </c>
      <c r="P351" s="39">
        <v>0.66</v>
      </c>
    </row>
    <row r="352" spans="1:16" ht="16.149999999999999" customHeight="1">
      <c r="A352" s="18">
        <v>10</v>
      </c>
      <c r="B352" s="23"/>
      <c r="C352" s="24" t="s">
        <v>18</v>
      </c>
      <c r="D352" s="23">
        <v>660</v>
      </c>
      <c r="E352" s="27">
        <v>19.520000000000003</v>
      </c>
      <c r="F352" s="41">
        <v>17.98</v>
      </c>
      <c r="G352" s="27">
        <v>96.9</v>
      </c>
      <c r="H352" s="27">
        <v>627.42000000000007</v>
      </c>
      <c r="I352" s="27">
        <v>85.6</v>
      </c>
      <c r="J352" s="27">
        <v>0.23799999999999999</v>
      </c>
      <c r="K352" s="27">
        <v>9.1760000000000002</v>
      </c>
      <c r="L352" s="27">
        <v>1.4200000000000002</v>
      </c>
      <c r="M352" s="27">
        <v>438.40000000000003</v>
      </c>
      <c r="N352" s="27">
        <v>97.510000000000019</v>
      </c>
      <c r="O352" s="27">
        <v>416.03999999999996</v>
      </c>
      <c r="P352" s="27">
        <v>6.4940000000000007</v>
      </c>
    </row>
    <row r="353" spans="1:16" ht="15" customHeight="1">
      <c r="A353" s="18">
        <v>10</v>
      </c>
      <c r="B353" s="99" t="s">
        <v>19</v>
      </c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</row>
    <row r="354" spans="1:16" ht="22.9" customHeight="1">
      <c r="A354" s="18">
        <v>10</v>
      </c>
      <c r="B354" s="23" t="s">
        <v>131</v>
      </c>
      <c r="C354" s="24" t="s">
        <v>133</v>
      </c>
      <c r="D354" s="23">
        <v>100</v>
      </c>
      <c r="E354" s="25">
        <v>0.7</v>
      </c>
      <c r="F354" s="25">
        <v>0.1</v>
      </c>
      <c r="G354" s="25">
        <v>1.9</v>
      </c>
      <c r="H354" s="25">
        <v>11.3</v>
      </c>
      <c r="I354" s="25">
        <v>0</v>
      </c>
      <c r="J354" s="25">
        <v>0.3</v>
      </c>
      <c r="K354" s="25">
        <v>7</v>
      </c>
      <c r="L354" s="25">
        <v>0.1</v>
      </c>
      <c r="M354" s="25">
        <v>17</v>
      </c>
      <c r="N354" s="25">
        <v>14</v>
      </c>
      <c r="O354" s="25">
        <v>30</v>
      </c>
      <c r="P354" s="25">
        <v>0.5</v>
      </c>
    </row>
    <row r="355" spans="1:16" ht="18.600000000000001" customHeight="1">
      <c r="B355" s="23" t="s">
        <v>166</v>
      </c>
      <c r="C355" s="24" t="s">
        <v>247</v>
      </c>
      <c r="D355" s="23">
        <v>100</v>
      </c>
      <c r="E355" s="25">
        <v>0.92</v>
      </c>
      <c r="F355" s="25">
        <v>4.5199999999999996</v>
      </c>
      <c r="G355" s="25">
        <v>2.52</v>
      </c>
      <c r="H355" s="25">
        <v>54.39</v>
      </c>
      <c r="I355" s="25">
        <v>0</v>
      </c>
      <c r="J355" s="25">
        <v>0.02</v>
      </c>
      <c r="K355" s="25">
        <v>5.08</v>
      </c>
      <c r="L355" s="25">
        <v>0.57999999999999996</v>
      </c>
      <c r="M355" s="25">
        <v>24.78</v>
      </c>
      <c r="N355" s="25">
        <v>14.38</v>
      </c>
      <c r="O355" s="25">
        <v>29.42</v>
      </c>
      <c r="P355" s="25">
        <v>0.64</v>
      </c>
    </row>
    <row r="356" spans="1:16" ht="26.45" customHeight="1">
      <c r="B356" s="25" t="s">
        <v>152</v>
      </c>
      <c r="C356" s="75" t="s">
        <v>153</v>
      </c>
      <c r="D356" s="25">
        <v>100</v>
      </c>
      <c r="E356" s="25">
        <v>0.88</v>
      </c>
      <c r="F356" s="25">
        <v>5.43</v>
      </c>
      <c r="G356" s="25">
        <v>3.25</v>
      </c>
      <c r="H356" s="25">
        <v>65.37</v>
      </c>
      <c r="I356" s="25">
        <v>38.299999999999997</v>
      </c>
      <c r="J356" s="25">
        <v>0.04</v>
      </c>
      <c r="K356" s="25">
        <v>7.73</v>
      </c>
      <c r="L356" s="25">
        <v>0.95</v>
      </c>
      <c r="M356" s="25">
        <v>15.14</v>
      </c>
      <c r="N356" s="25">
        <v>14.71</v>
      </c>
      <c r="O356" s="25">
        <v>27.51</v>
      </c>
      <c r="P356" s="25">
        <v>0.63</v>
      </c>
    </row>
    <row r="357" spans="1:16" ht="18.600000000000001" customHeight="1">
      <c r="B357" s="25" t="s">
        <v>154</v>
      </c>
      <c r="C357" s="75" t="s">
        <v>155</v>
      </c>
      <c r="D357" s="25">
        <v>100</v>
      </c>
      <c r="E357" s="25">
        <v>5.17</v>
      </c>
      <c r="F357" s="25">
        <v>5.13</v>
      </c>
      <c r="G357" s="25">
        <v>34.76</v>
      </c>
      <c r="H357" s="25">
        <v>205.89</v>
      </c>
      <c r="I357" s="25">
        <v>0.67</v>
      </c>
      <c r="J357" s="25">
        <v>7.0000000000000007E-2</v>
      </c>
      <c r="K357" s="25">
        <v>2.5299999999999998</v>
      </c>
      <c r="L357" s="25">
        <v>1.22</v>
      </c>
      <c r="M357" s="25">
        <v>24.57</v>
      </c>
      <c r="N357" s="25">
        <v>16.89</v>
      </c>
      <c r="O357" s="25">
        <v>59.85</v>
      </c>
      <c r="P357" s="25">
        <v>0.99</v>
      </c>
    </row>
    <row r="358" spans="1:16" ht="18.600000000000001" customHeight="1">
      <c r="B358" s="71"/>
      <c r="C358" s="72" t="s">
        <v>295</v>
      </c>
      <c r="D358" s="71"/>
      <c r="E358" s="27">
        <v>0.79</v>
      </c>
      <c r="F358" s="27">
        <v>2.7649999999999997</v>
      </c>
      <c r="G358" s="27">
        <v>2.5750000000000002</v>
      </c>
      <c r="H358" s="27">
        <v>38.335000000000001</v>
      </c>
      <c r="I358" s="27">
        <v>19.149999999999999</v>
      </c>
      <c r="J358" s="27">
        <v>0.16999999999999998</v>
      </c>
      <c r="K358" s="27">
        <v>7.3650000000000002</v>
      </c>
      <c r="L358" s="27">
        <v>0.52500000000000002</v>
      </c>
      <c r="M358" s="27">
        <v>16.07</v>
      </c>
      <c r="N358" s="27">
        <v>14.355</v>
      </c>
      <c r="O358" s="27">
        <v>28.755000000000003</v>
      </c>
      <c r="P358" s="27">
        <v>0.56499999999999995</v>
      </c>
    </row>
    <row r="359" spans="1:16" ht="16.149999999999999" customHeight="1">
      <c r="A359" s="18">
        <v>10</v>
      </c>
      <c r="B359" s="23" t="s">
        <v>156</v>
      </c>
      <c r="C359" s="24" t="s">
        <v>157</v>
      </c>
      <c r="D359" s="23" t="s">
        <v>337</v>
      </c>
      <c r="E359" s="26">
        <v>2.5650000000000004</v>
      </c>
      <c r="F359" s="26">
        <v>6.57</v>
      </c>
      <c r="G359" s="26">
        <v>12.705</v>
      </c>
      <c r="H359" s="26">
        <v>120.21000000000001</v>
      </c>
      <c r="I359" s="26">
        <v>144.01999999999998</v>
      </c>
      <c r="J359" s="26">
        <v>0.05</v>
      </c>
      <c r="K359" s="26">
        <v>4.75</v>
      </c>
      <c r="L359" s="26">
        <v>0.70500000000000007</v>
      </c>
      <c r="M359" s="26">
        <v>36.86</v>
      </c>
      <c r="N359" s="26">
        <v>22.48</v>
      </c>
      <c r="O359" s="26">
        <v>60.72</v>
      </c>
      <c r="P359" s="26">
        <v>1.1700000000000002</v>
      </c>
    </row>
    <row r="360" spans="1:16" ht="16.149999999999999" customHeight="1">
      <c r="B360" s="25" t="s">
        <v>323</v>
      </c>
      <c r="C360" s="75" t="s">
        <v>324</v>
      </c>
      <c r="D360" s="25" t="s">
        <v>337</v>
      </c>
      <c r="E360" s="26">
        <v>5.8049999999999997</v>
      </c>
      <c r="F360" s="26">
        <v>8.6999999999999993</v>
      </c>
      <c r="G360" s="26">
        <v>9.85</v>
      </c>
      <c r="H360" s="26">
        <v>140.92000000000002</v>
      </c>
      <c r="I360" s="26">
        <v>132.05000000000001</v>
      </c>
      <c r="J360" s="26">
        <v>6.0000000000000005E-2</v>
      </c>
      <c r="K360" s="26">
        <v>4.38</v>
      </c>
      <c r="L360" s="26">
        <v>0.63500000000000012</v>
      </c>
      <c r="M360" s="26">
        <v>21.65</v>
      </c>
      <c r="N360" s="26">
        <v>21.17</v>
      </c>
      <c r="O360" s="26">
        <v>76.33</v>
      </c>
      <c r="P360" s="25">
        <v>0.97499999999999998</v>
      </c>
    </row>
    <row r="361" spans="1:16" ht="16.149999999999999" customHeight="1">
      <c r="B361" s="71"/>
      <c r="C361" s="72" t="s">
        <v>295</v>
      </c>
      <c r="D361" s="71"/>
      <c r="E361" s="27">
        <v>4.1850000000000005</v>
      </c>
      <c r="F361" s="27">
        <v>7.6349999999999998</v>
      </c>
      <c r="G361" s="27">
        <v>11.2775</v>
      </c>
      <c r="H361" s="27">
        <v>130.565</v>
      </c>
      <c r="I361" s="27">
        <v>138.035</v>
      </c>
      <c r="J361" s="27">
        <v>5.5000000000000007E-2</v>
      </c>
      <c r="K361" s="27">
        <v>4.5649999999999995</v>
      </c>
      <c r="L361" s="27">
        <v>0.67000000000000015</v>
      </c>
      <c r="M361" s="27">
        <v>29.254999999999999</v>
      </c>
      <c r="N361" s="27">
        <v>21.825000000000003</v>
      </c>
      <c r="O361" s="27">
        <v>68.525000000000006</v>
      </c>
      <c r="P361" s="27">
        <v>1.0725</v>
      </c>
    </row>
    <row r="362" spans="1:16" ht="16.899999999999999" customHeight="1">
      <c r="A362" s="18">
        <v>10</v>
      </c>
      <c r="B362" s="27" t="s">
        <v>204</v>
      </c>
      <c r="C362" s="24" t="s">
        <v>205</v>
      </c>
      <c r="D362" s="23">
        <v>100</v>
      </c>
      <c r="E362" s="26">
        <v>24.76</v>
      </c>
      <c r="F362" s="26">
        <v>11.06</v>
      </c>
      <c r="G362" s="26">
        <v>8.5500000000000007</v>
      </c>
      <c r="H362" s="26">
        <v>232.78</v>
      </c>
      <c r="I362" s="26">
        <v>17.88</v>
      </c>
      <c r="J362" s="26">
        <v>0.16</v>
      </c>
      <c r="K362" s="26">
        <v>0.72</v>
      </c>
      <c r="L362" s="26">
        <v>1.45</v>
      </c>
      <c r="M362" s="26">
        <v>30.47</v>
      </c>
      <c r="N362" s="26">
        <v>80.819999999999993</v>
      </c>
      <c r="O362" s="26">
        <v>182.09</v>
      </c>
      <c r="P362" s="26">
        <v>1.97</v>
      </c>
    </row>
    <row r="363" spans="1:16" ht="16.899999999999999" customHeight="1">
      <c r="B363" s="26" t="s">
        <v>197</v>
      </c>
      <c r="C363" s="75" t="s">
        <v>198</v>
      </c>
      <c r="D363" s="25">
        <v>100</v>
      </c>
      <c r="E363" s="26">
        <v>13.85</v>
      </c>
      <c r="F363" s="26">
        <v>15.4</v>
      </c>
      <c r="G363" s="26">
        <v>14.23</v>
      </c>
      <c r="H363" s="26">
        <v>250.92</v>
      </c>
      <c r="I363" s="26">
        <v>16.239999999999998</v>
      </c>
      <c r="J363" s="26">
        <v>0.22</v>
      </c>
      <c r="K363" s="26">
        <v>0.27</v>
      </c>
      <c r="L363" s="26">
        <v>0.95</v>
      </c>
      <c r="M363" s="26">
        <v>10.75</v>
      </c>
      <c r="N363" s="26">
        <v>10.31</v>
      </c>
      <c r="O363" s="26">
        <v>137.1</v>
      </c>
      <c r="P363" s="26">
        <v>1.5</v>
      </c>
    </row>
    <row r="364" spans="1:16" ht="16.899999999999999" customHeight="1">
      <c r="B364" s="27"/>
      <c r="C364" s="72" t="s">
        <v>295</v>
      </c>
      <c r="D364" s="71"/>
      <c r="E364" s="27">
        <v>19.305</v>
      </c>
      <c r="F364" s="27">
        <v>13.23</v>
      </c>
      <c r="G364" s="27">
        <v>11.39</v>
      </c>
      <c r="H364" s="27">
        <v>241.85</v>
      </c>
      <c r="I364" s="27">
        <v>17.059999999999999</v>
      </c>
      <c r="J364" s="27">
        <v>0.19</v>
      </c>
      <c r="K364" s="27">
        <v>0.495</v>
      </c>
      <c r="L364" s="27">
        <v>1.2</v>
      </c>
      <c r="M364" s="27">
        <v>20.61</v>
      </c>
      <c r="N364" s="27">
        <v>45.564999999999998</v>
      </c>
      <c r="O364" s="27">
        <v>159.595</v>
      </c>
      <c r="P364" s="27">
        <v>1.7349999999999999</v>
      </c>
    </row>
    <row r="365" spans="1:16" ht="16.899999999999999" customHeight="1">
      <c r="B365" s="27" t="s">
        <v>178</v>
      </c>
      <c r="C365" s="24" t="s">
        <v>179</v>
      </c>
      <c r="D365" s="23">
        <v>180</v>
      </c>
      <c r="E365" s="26">
        <v>3.51</v>
      </c>
      <c r="F365" s="26">
        <v>5.1840000000000002</v>
      </c>
      <c r="G365" s="26">
        <v>22.518000000000001</v>
      </c>
      <c r="H365" s="26">
        <v>150.768</v>
      </c>
      <c r="I365" s="26">
        <v>23.166</v>
      </c>
      <c r="J365" s="26">
        <v>0.12600000000000003</v>
      </c>
      <c r="K365" s="26">
        <v>0.14400000000000002</v>
      </c>
      <c r="L365" s="26">
        <v>0.19800000000000001</v>
      </c>
      <c r="M365" s="26">
        <v>42.480000000000004</v>
      </c>
      <c r="N365" s="26">
        <v>32.021999999999998</v>
      </c>
      <c r="O365" s="26">
        <v>95.274000000000001</v>
      </c>
      <c r="P365" s="26">
        <v>1.1520000000000001</v>
      </c>
    </row>
    <row r="366" spans="1:16" ht="26.45" customHeight="1">
      <c r="B366" s="26" t="s">
        <v>170</v>
      </c>
      <c r="C366" s="75" t="s">
        <v>289</v>
      </c>
      <c r="D366" s="25">
        <v>180</v>
      </c>
      <c r="E366" s="26">
        <v>6.3540000000000001</v>
      </c>
      <c r="F366" s="26">
        <v>4.6979999999999995</v>
      </c>
      <c r="G366" s="26">
        <v>39.366</v>
      </c>
      <c r="H366" s="26">
        <v>225.16200000000001</v>
      </c>
      <c r="I366" s="26">
        <v>17.009999999999998</v>
      </c>
      <c r="J366" s="26">
        <v>7.2000000000000008E-2</v>
      </c>
      <c r="K366" s="26">
        <v>0</v>
      </c>
      <c r="L366" s="26">
        <v>0.9900000000000001</v>
      </c>
      <c r="M366" s="26">
        <v>11.556000000000001</v>
      </c>
      <c r="N366" s="26">
        <v>8.5140000000000011</v>
      </c>
      <c r="O366" s="26">
        <v>47.97</v>
      </c>
      <c r="P366" s="26">
        <v>0.72</v>
      </c>
    </row>
    <row r="367" spans="1:16" ht="16.899999999999999" customHeight="1">
      <c r="B367" s="27"/>
      <c r="C367" s="72" t="s">
        <v>295</v>
      </c>
      <c r="D367" s="71"/>
      <c r="E367" s="27">
        <v>4.9320000000000004</v>
      </c>
      <c r="F367" s="27">
        <v>4.9409999999999998</v>
      </c>
      <c r="G367" s="27">
        <v>30.942</v>
      </c>
      <c r="H367" s="27">
        <v>187.965</v>
      </c>
      <c r="I367" s="27">
        <v>20.088000000000001</v>
      </c>
      <c r="J367" s="27">
        <v>9.9000000000000019E-2</v>
      </c>
      <c r="K367" s="27">
        <v>7.2000000000000008E-2</v>
      </c>
      <c r="L367" s="27">
        <v>0.59400000000000008</v>
      </c>
      <c r="M367" s="27">
        <v>27.018000000000001</v>
      </c>
      <c r="N367" s="27">
        <v>20.268000000000001</v>
      </c>
      <c r="O367" s="27">
        <v>71.622</v>
      </c>
      <c r="P367" s="27">
        <v>0.93600000000000005</v>
      </c>
    </row>
    <row r="368" spans="1:16" ht="15.6" customHeight="1">
      <c r="B368" s="27" t="s">
        <v>143</v>
      </c>
      <c r="C368" s="24" t="s">
        <v>144</v>
      </c>
      <c r="D368" s="23">
        <v>200</v>
      </c>
      <c r="E368" s="25">
        <v>0.38</v>
      </c>
      <c r="F368" s="25">
        <v>0</v>
      </c>
      <c r="G368" s="25">
        <v>25.72</v>
      </c>
      <c r="H368" s="25">
        <v>104.4</v>
      </c>
      <c r="I368" s="25">
        <v>12</v>
      </c>
      <c r="J368" s="25">
        <v>0</v>
      </c>
      <c r="K368" s="25">
        <v>0.02</v>
      </c>
      <c r="L368" s="25">
        <v>0</v>
      </c>
      <c r="M368" s="25">
        <v>40</v>
      </c>
      <c r="N368" s="25">
        <v>1.68</v>
      </c>
      <c r="O368" s="25">
        <v>3.44</v>
      </c>
      <c r="P368" s="25">
        <v>0.1</v>
      </c>
    </row>
    <row r="369" spans="1:16" ht="20.100000000000001" customHeight="1">
      <c r="A369" s="18">
        <v>10</v>
      </c>
      <c r="B369" s="23" t="s">
        <v>211</v>
      </c>
      <c r="C369" s="24" t="s">
        <v>212</v>
      </c>
      <c r="D369" s="23">
        <v>40</v>
      </c>
      <c r="E369" s="25">
        <v>3.04</v>
      </c>
      <c r="F369" s="25">
        <v>0.32000000000000006</v>
      </c>
      <c r="G369" s="25">
        <v>19.680000000000003</v>
      </c>
      <c r="H369" s="25">
        <v>93.76</v>
      </c>
      <c r="I369" s="25">
        <v>0</v>
      </c>
      <c r="J369" s="25">
        <v>4.4000000000000004E-2</v>
      </c>
      <c r="K369" s="25">
        <v>0</v>
      </c>
      <c r="L369" s="25">
        <v>0.48</v>
      </c>
      <c r="M369" s="25">
        <v>8</v>
      </c>
      <c r="N369" s="25">
        <v>5.6000000000000005</v>
      </c>
      <c r="O369" s="25">
        <v>26</v>
      </c>
      <c r="P369" s="25">
        <v>0.44000000000000006</v>
      </c>
    </row>
    <row r="370" spans="1:16" ht="15" customHeight="1">
      <c r="A370" s="18">
        <v>10</v>
      </c>
      <c r="B370" s="23" t="s">
        <v>213</v>
      </c>
      <c r="C370" s="24" t="s">
        <v>214</v>
      </c>
      <c r="D370" s="23">
        <v>50</v>
      </c>
      <c r="E370" s="25">
        <v>2.8</v>
      </c>
      <c r="F370" s="25">
        <v>0.55000000000000004</v>
      </c>
      <c r="G370" s="25">
        <v>29.7</v>
      </c>
      <c r="H370" s="25">
        <v>134.94999999999999</v>
      </c>
      <c r="I370" s="25">
        <v>0</v>
      </c>
      <c r="J370" s="25">
        <v>0.2</v>
      </c>
      <c r="K370" s="25">
        <v>0</v>
      </c>
      <c r="L370" s="25">
        <v>0.45</v>
      </c>
      <c r="M370" s="25">
        <v>11.5</v>
      </c>
      <c r="N370" s="25">
        <v>12.5</v>
      </c>
      <c r="O370" s="25">
        <v>53</v>
      </c>
      <c r="P370" s="25">
        <v>1.55</v>
      </c>
    </row>
    <row r="371" spans="1:16" ht="15.6" customHeight="1">
      <c r="A371" s="18">
        <v>10</v>
      </c>
      <c r="B371" s="23"/>
      <c r="C371" s="24" t="s">
        <v>18</v>
      </c>
      <c r="D371" s="23" t="s">
        <v>305</v>
      </c>
      <c r="E371" s="27">
        <v>35.432000000000002</v>
      </c>
      <c r="F371" s="27">
        <v>29.440999999999999</v>
      </c>
      <c r="G371" s="27">
        <v>131.28450000000001</v>
      </c>
      <c r="H371" s="27">
        <v>931.82500000000005</v>
      </c>
      <c r="I371" s="27">
        <v>206.333</v>
      </c>
      <c r="J371" s="27">
        <v>0.75800000000000001</v>
      </c>
      <c r="K371" s="27">
        <v>12.516999999999998</v>
      </c>
      <c r="L371" s="27">
        <v>3.9190000000000009</v>
      </c>
      <c r="M371" s="27">
        <v>152.453</v>
      </c>
      <c r="N371" s="27">
        <v>121.79300000000001</v>
      </c>
      <c r="O371" s="27">
        <v>410.93700000000001</v>
      </c>
      <c r="P371" s="27">
        <v>6.3984999999999994</v>
      </c>
    </row>
    <row r="372" spans="1:16" ht="18" customHeight="1">
      <c r="A372" s="18">
        <v>10</v>
      </c>
      <c r="B372" s="99" t="s">
        <v>20</v>
      </c>
      <c r="C372" s="99"/>
      <c r="D372" s="99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</row>
    <row r="373" spans="1:16" ht="20.45" customHeight="1">
      <c r="A373" s="18">
        <v>10</v>
      </c>
      <c r="B373" s="23"/>
      <c r="C373" s="24"/>
      <c r="D373" s="23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</row>
    <row r="374" spans="1:16" ht="18" customHeight="1">
      <c r="B374" s="27" t="s">
        <v>370</v>
      </c>
      <c r="C374" s="24" t="s">
        <v>261</v>
      </c>
      <c r="D374" s="23">
        <v>120</v>
      </c>
      <c r="E374" s="26">
        <v>10.968</v>
      </c>
      <c r="F374" s="26">
        <v>12.888</v>
      </c>
      <c r="G374" s="26">
        <v>37.295999999999999</v>
      </c>
      <c r="H374" s="26">
        <v>309.048</v>
      </c>
      <c r="I374" s="26">
        <v>88.559999999999988</v>
      </c>
      <c r="J374" s="26">
        <v>3.5999999999999997E-2</v>
      </c>
      <c r="K374" s="26">
        <v>3.5999999999999997E-2</v>
      </c>
      <c r="L374" s="26">
        <v>1.548</v>
      </c>
      <c r="M374" s="26">
        <v>120.75599999999999</v>
      </c>
      <c r="N374" s="26">
        <v>15.515999999999998</v>
      </c>
      <c r="O374" s="26">
        <v>142.22399999999999</v>
      </c>
      <c r="P374" s="26">
        <v>1.512</v>
      </c>
    </row>
    <row r="375" spans="1:16" ht="18" customHeight="1">
      <c r="B375" s="27" t="s">
        <v>114</v>
      </c>
      <c r="C375" s="87" t="s">
        <v>135</v>
      </c>
      <c r="D375" s="86">
        <v>30</v>
      </c>
      <c r="E375" s="25">
        <v>0.33</v>
      </c>
      <c r="F375" s="25">
        <v>0.06</v>
      </c>
      <c r="G375" s="25">
        <v>1.05</v>
      </c>
      <c r="H375" s="25">
        <v>6.06</v>
      </c>
      <c r="I375" s="25">
        <v>23.939999999999998</v>
      </c>
      <c r="J375" s="25">
        <v>1.2E-2</v>
      </c>
      <c r="K375" s="25">
        <v>3</v>
      </c>
      <c r="L375" s="25">
        <v>0.21</v>
      </c>
      <c r="M375" s="25">
        <v>3.6959999999999997</v>
      </c>
      <c r="N375" s="25">
        <v>5.22</v>
      </c>
      <c r="O375" s="25">
        <v>6.78</v>
      </c>
      <c r="P375" s="25">
        <v>0.23399999999999999</v>
      </c>
    </row>
    <row r="376" spans="1:16" ht="18" customHeight="1">
      <c r="B376" s="27" t="s">
        <v>217</v>
      </c>
      <c r="C376" s="87" t="s">
        <v>218</v>
      </c>
      <c r="D376" s="86">
        <v>30</v>
      </c>
      <c r="E376" s="25">
        <v>0.6</v>
      </c>
      <c r="F376" s="25">
        <v>0.24</v>
      </c>
      <c r="G376" s="25">
        <v>3.6599999999999997</v>
      </c>
      <c r="H376" s="25">
        <v>19.2</v>
      </c>
      <c r="I376" s="25">
        <v>0.6</v>
      </c>
      <c r="J376" s="25">
        <v>0.06</v>
      </c>
      <c r="K376" s="25">
        <v>0.78</v>
      </c>
      <c r="L376" s="25">
        <v>0.09</v>
      </c>
      <c r="M376" s="25">
        <v>1.2</v>
      </c>
      <c r="N376" s="25">
        <v>4.5</v>
      </c>
      <c r="O376" s="25">
        <v>13.799999999999999</v>
      </c>
      <c r="P376" s="25">
        <v>0.108</v>
      </c>
    </row>
    <row r="377" spans="1:16" ht="16.899999999999999" customHeight="1">
      <c r="B377" s="27" t="s">
        <v>125</v>
      </c>
      <c r="C377" s="24" t="s">
        <v>126</v>
      </c>
      <c r="D377" s="23">
        <v>200</v>
      </c>
      <c r="E377" s="25">
        <v>0.14000000000000001</v>
      </c>
      <c r="F377" s="25">
        <v>0.06</v>
      </c>
      <c r="G377" s="25">
        <v>22.36</v>
      </c>
      <c r="H377" s="25">
        <v>90.54</v>
      </c>
      <c r="I377" s="25">
        <v>1.54</v>
      </c>
      <c r="J377" s="25">
        <v>0</v>
      </c>
      <c r="K377" s="25">
        <v>12</v>
      </c>
      <c r="L377" s="25">
        <v>0</v>
      </c>
      <c r="M377" s="25">
        <v>8.3800000000000008</v>
      </c>
      <c r="N377" s="25">
        <v>4.04</v>
      </c>
      <c r="O377" s="25">
        <v>10.32</v>
      </c>
      <c r="P377" s="25">
        <v>0.22</v>
      </c>
    </row>
    <row r="378" spans="1:16" ht="14.45" customHeight="1">
      <c r="A378" s="18">
        <v>10</v>
      </c>
      <c r="B378" s="23"/>
      <c r="C378" s="24" t="s">
        <v>18</v>
      </c>
      <c r="D378" s="23">
        <v>350</v>
      </c>
      <c r="E378" s="27">
        <v>11.438000000000001</v>
      </c>
      <c r="F378" s="41">
        <v>13.008000000000001</v>
      </c>
      <c r="G378" s="27">
        <v>60.705999999999996</v>
      </c>
      <c r="H378" s="27">
        <v>405.64800000000002</v>
      </c>
      <c r="I378" s="27">
        <v>114.03999999999999</v>
      </c>
      <c r="J378" s="27">
        <v>4.8000000000000001E-2</v>
      </c>
      <c r="K378" s="27">
        <v>15.036</v>
      </c>
      <c r="L378" s="27">
        <v>1.758</v>
      </c>
      <c r="M378" s="27">
        <v>132.83199999999999</v>
      </c>
      <c r="N378" s="27">
        <v>24.775999999999996</v>
      </c>
      <c r="O378" s="27">
        <v>159.32399999999998</v>
      </c>
      <c r="P378" s="27">
        <v>1.966</v>
      </c>
    </row>
    <row r="379" spans="1:16" ht="16.899999999999999" customHeight="1">
      <c r="A379" s="18">
        <v>10</v>
      </c>
      <c r="B379" s="23"/>
      <c r="C379" s="24" t="s">
        <v>30</v>
      </c>
      <c r="D379" s="23" t="s">
        <v>325</v>
      </c>
      <c r="E379" s="27">
        <v>66.390000000000015</v>
      </c>
      <c r="F379" s="27">
        <v>60.429000000000002</v>
      </c>
      <c r="G379" s="27">
        <v>288.89049999999997</v>
      </c>
      <c r="H379" s="27">
        <v>1964.893</v>
      </c>
      <c r="I379" s="27">
        <v>405.97299999999996</v>
      </c>
      <c r="J379" s="27">
        <v>1.044</v>
      </c>
      <c r="K379" s="27">
        <v>36.728999999999999</v>
      </c>
      <c r="L379" s="27">
        <v>7.0970000000000013</v>
      </c>
      <c r="M379" s="27">
        <v>723.68499999999995</v>
      </c>
      <c r="N379" s="27">
        <v>244.07900000000004</v>
      </c>
      <c r="O379" s="27">
        <v>986.30099999999993</v>
      </c>
      <c r="P379" s="27">
        <v>14.858499999999999</v>
      </c>
    </row>
  </sheetData>
  <mergeCells count="100">
    <mergeCell ref="B346:P346"/>
    <mergeCell ref="B353:P353"/>
    <mergeCell ref="B267:B268"/>
    <mergeCell ref="C267:C268"/>
    <mergeCell ref="D267:D268"/>
    <mergeCell ref="E267:G267"/>
    <mergeCell ref="H267:H268"/>
    <mergeCell ref="I267:L267"/>
    <mergeCell ref="M267:P267"/>
    <mergeCell ref="B305:B306"/>
    <mergeCell ref="C305:C306"/>
    <mergeCell ref="D305:D306"/>
    <mergeCell ref="E305:G305"/>
    <mergeCell ref="H305:H306"/>
    <mergeCell ref="I305:L305"/>
    <mergeCell ref="M305:P305"/>
    <mergeCell ref="B372:P372"/>
    <mergeCell ref="B307:P307"/>
    <mergeCell ref="B166:P166"/>
    <mergeCell ref="B184:P184"/>
    <mergeCell ref="B197:P197"/>
    <mergeCell ref="B203:P203"/>
    <mergeCell ref="B219:P219"/>
    <mergeCell ref="B230:P230"/>
    <mergeCell ref="B237:P237"/>
    <mergeCell ref="B256:P256"/>
    <mergeCell ref="B269:P269"/>
    <mergeCell ref="B277:P277"/>
    <mergeCell ref="B295:P295"/>
    <mergeCell ref="B195:B196"/>
    <mergeCell ref="C195:C196"/>
    <mergeCell ref="D195:D196"/>
    <mergeCell ref="B158:P158"/>
    <mergeCell ref="B82:P82"/>
    <mergeCell ref="B68:P68"/>
    <mergeCell ref="B52:P52"/>
    <mergeCell ref="B44:P44"/>
    <mergeCell ref="B89:P89"/>
    <mergeCell ref="B108:P108"/>
    <mergeCell ref="B121:P121"/>
    <mergeCell ref="B128:P128"/>
    <mergeCell ref="B146:P146"/>
    <mergeCell ref="B119:B120"/>
    <mergeCell ref="C119:C120"/>
    <mergeCell ref="D119:D120"/>
    <mergeCell ref="E119:G119"/>
    <mergeCell ref="H119:H120"/>
    <mergeCell ref="I119:L119"/>
    <mergeCell ref="M6:P6"/>
    <mergeCell ref="B8:P8"/>
    <mergeCell ref="B15:P15"/>
    <mergeCell ref="B32:P32"/>
    <mergeCell ref="B6:B7"/>
    <mergeCell ref="C6:C7"/>
    <mergeCell ref="D6:D7"/>
    <mergeCell ref="E6:G6"/>
    <mergeCell ref="H6:H7"/>
    <mergeCell ref="I6:L6"/>
    <mergeCell ref="I42:L42"/>
    <mergeCell ref="M42:P42"/>
    <mergeCell ref="B80:B81"/>
    <mergeCell ref="C80:C81"/>
    <mergeCell ref="D80:D81"/>
    <mergeCell ref="E80:G80"/>
    <mergeCell ref="H80:H81"/>
    <mergeCell ref="I80:L80"/>
    <mergeCell ref="M80:P80"/>
    <mergeCell ref="B42:B43"/>
    <mergeCell ref="C42:C43"/>
    <mergeCell ref="D42:D43"/>
    <mergeCell ref="E42:G42"/>
    <mergeCell ref="H42:H43"/>
    <mergeCell ref="M119:P119"/>
    <mergeCell ref="B156:B157"/>
    <mergeCell ref="C156:C157"/>
    <mergeCell ref="D156:D157"/>
    <mergeCell ref="E156:G156"/>
    <mergeCell ref="H156:H157"/>
    <mergeCell ref="I156:L156"/>
    <mergeCell ref="M156:P156"/>
    <mergeCell ref="E195:G195"/>
    <mergeCell ref="H195:H196"/>
    <mergeCell ref="I195:L195"/>
    <mergeCell ref="M195:P195"/>
    <mergeCell ref="B228:B229"/>
    <mergeCell ref="C228:C229"/>
    <mergeCell ref="D228:D229"/>
    <mergeCell ref="E228:G228"/>
    <mergeCell ref="H228:H229"/>
    <mergeCell ref="I228:L228"/>
    <mergeCell ref="M228:P228"/>
    <mergeCell ref="B315:P315"/>
    <mergeCell ref="B333:P333"/>
    <mergeCell ref="I344:L344"/>
    <mergeCell ref="M344:P344"/>
    <mergeCell ref="B344:B345"/>
    <mergeCell ref="C344:C345"/>
    <mergeCell ref="D344:D345"/>
    <mergeCell ref="E344:G344"/>
    <mergeCell ref="H344:H345"/>
  </mergeCells>
  <pageMargins left="0.51181102362204722" right="0.51181102362204722" top="0.74803149606299213" bottom="0.35433070866141736" header="0.31496062992125984" footer="0.31496062992125984"/>
  <pageSetup paperSize="9" scale="65" fitToHeight="0" orientation="landscape" r:id="rId1"/>
  <rowBreaks count="9" manualBreakCount="9">
    <brk id="36" max="16383" man="1"/>
    <brk id="74" max="16383" man="1"/>
    <brk id="113" max="16383" man="1"/>
    <brk id="150" max="16383" man="1"/>
    <brk id="189" max="16383" man="1"/>
    <brk id="223" max="16383" man="1"/>
    <brk id="261" max="16383" man="1"/>
    <brk id="299" max="16383" man="1"/>
    <brk id="3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5"/>
  <sheetViews>
    <sheetView view="pageBreakPreview" zoomScale="60" workbookViewId="0">
      <selection activeCell="G13" sqref="G13"/>
    </sheetView>
  </sheetViews>
  <sheetFormatPr defaultColWidth="9.140625" defaultRowHeight="15"/>
  <cols>
    <col min="1" max="1" width="9.140625" style="1"/>
    <col min="2" max="2" width="17.140625" style="1" customWidth="1"/>
    <col min="3" max="5" width="16.85546875" style="1" customWidth="1"/>
    <col min="6" max="6" width="19.7109375" style="1" customWidth="1"/>
    <col min="7" max="14" width="14.140625" style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103" t="s">
        <v>35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2:20" ht="46.9" customHeight="1" thickBot="1">
      <c r="B3" s="111" t="s">
        <v>31</v>
      </c>
      <c r="C3" s="110" t="s">
        <v>3</v>
      </c>
      <c r="D3" s="110"/>
      <c r="E3" s="110"/>
      <c r="F3" s="110" t="s">
        <v>32</v>
      </c>
      <c r="G3" s="110" t="s">
        <v>5</v>
      </c>
      <c r="H3" s="110"/>
      <c r="I3" s="110"/>
      <c r="J3" s="110"/>
      <c r="K3" s="110" t="s">
        <v>6</v>
      </c>
      <c r="L3" s="110"/>
      <c r="M3" s="110"/>
      <c r="N3" s="110"/>
      <c r="P3" s="107" t="s">
        <v>38</v>
      </c>
      <c r="Q3" s="104" t="s">
        <v>3</v>
      </c>
      <c r="R3" s="105"/>
      <c r="S3" s="106"/>
      <c r="T3" s="2" t="s">
        <v>36</v>
      </c>
    </row>
    <row r="4" spans="2:20" ht="19.5" customHeight="1" thickBot="1">
      <c r="B4" s="112"/>
      <c r="C4" s="90" t="s">
        <v>7</v>
      </c>
      <c r="D4" s="90" t="s">
        <v>8</v>
      </c>
      <c r="E4" s="90" t="s">
        <v>9</v>
      </c>
      <c r="F4" s="110"/>
      <c r="G4" s="90" t="s">
        <v>33</v>
      </c>
      <c r="H4" s="90" t="s">
        <v>10</v>
      </c>
      <c r="I4" s="90" t="s">
        <v>11</v>
      </c>
      <c r="J4" s="90" t="s">
        <v>12</v>
      </c>
      <c r="K4" s="90" t="s">
        <v>13</v>
      </c>
      <c r="L4" s="90" t="s">
        <v>14</v>
      </c>
      <c r="M4" s="90" t="s">
        <v>15</v>
      </c>
      <c r="N4" s="90" t="s">
        <v>16</v>
      </c>
      <c r="P4" s="108"/>
      <c r="Q4" s="3" t="s">
        <v>7</v>
      </c>
      <c r="R4" s="3" t="s">
        <v>8</v>
      </c>
      <c r="S4" s="3" t="s">
        <v>9</v>
      </c>
      <c r="T4" s="4" t="s">
        <v>37</v>
      </c>
    </row>
    <row r="5" spans="2:20" ht="24" customHeight="1" thickBot="1">
      <c r="B5" s="56">
        <v>1</v>
      </c>
      <c r="C5" s="92">
        <v>55.239999999999995</v>
      </c>
      <c r="D5" s="92">
        <v>64.3125</v>
      </c>
      <c r="E5" s="92">
        <v>260.7475</v>
      </c>
      <c r="F5" s="92">
        <v>1842.7125000000001</v>
      </c>
      <c r="G5" s="92">
        <v>484.84499999999991</v>
      </c>
      <c r="H5" s="92">
        <v>0.97600000000000009</v>
      </c>
      <c r="I5" s="92">
        <v>56.002499999999998</v>
      </c>
      <c r="J5" s="92">
        <v>7.7100000000000009</v>
      </c>
      <c r="K5" s="92">
        <v>433.33000000000004</v>
      </c>
      <c r="L5" s="92">
        <v>157.67000000000002</v>
      </c>
      <c r="M5" s="92">
        <v>754.34</v>
      </c>
      <c r="N5" s="92">
        <v>10.7425</v>
      </c>
      <c r="P5" s="109"/>
      <c r="Q5" s="5" t="s">
        <v>39</v>
      </c>
      <c r="R5" s="5" t="s">
        <v>40</v>
      </c>
      <c r="S5" s="5" t="s">
        <v>41</v>
      </c>
      <c r="T5" s="6" t="s">
        <v>42</v>
      </c>
    </row>
    <row r="6" spans="2:20" ht="24" customHeight="1" thickBot="1">
      <c r="B6" s="56">
        <v>2</v>
      </c>
      <c r="C6" s="92">
        <v>63.1905</v>
      </c>
      <c r="D6" s="92">
        <v>63.086500000000001</v>
      </c>
      <c r="E6" s="92">
        <v>263.73650000000004</v>
      </c>
      <c r="F6" s="92">
        <v>1872.2685000000001</v>
      </c>
      <c r="G6" s="92">
        <v>812.2645</v>
      </c>
      <c r="H6" s="92">
        <v>1.105</v>
      </c>
      <c r="I6" s="92">
        <v>48.639000000000003</v>
      </c>
      <c r="J6" s="92">
        <v>8.3964999999999996</v>
      </c>
      <c r="K6" s="92">
        <v>321.33499999999998</v>
      </c>
      <c r="L6" s="92">
        <v>332.142</v>
      </c>
      <c r="M6" s="92">
        <v>881.29199999999992</v>
      </c>
      <c r="N6" s="92">
        <v>13.901</v>
      </c>
      <c r="P6" s="7" t="s">
        <v>43</v>
      </c>
      <c r="Q6" s="8">
        <v>616.62900000000002</v>
      </c>
      <c r="R6" s="8">
        <v>633.63816666666662</v>
      </c>
      <c r="S6" s="8">
        <v>2677.866</v>
      </c>
      <c r="T6" s="8">
        <v>18868.465500000002</v>
      </c>
    </row>
    <row r="7" spans="2:20" ht="24" customHeight="1" thickBot="1">
      <c r="B7" s="56">
        <v>3</v>
      </c>
      <c r="C7" s="92">
        <v>62.3245</v>
      </c>
      <c r="D7" s="92">
        <v>62.627666666666663</v>
      </c>
      <c r="E7" s="92">
        <v>258.03050000000002</v>
      </c>
      <c r="F7" s="92">
        <v>1846.2489999999998</v>
      </c>
      <c r="G7" s="92">
        <v>1748.0355</v>
      </c>
      <c r="H7" s="92">
        <v>0.89166666666666661</v>
      </c>
      <c r="I7" s="92">
        <v>57.637500000000003</v>
      </c>
      <c r="J7" s="92">
        <v>8.2484999999999999</v>
      </c>
      <c r="K7" s="92">
        <v>776.03050000000007</v>
      </c>
      <c r="L7" s="92">
        <v>306.3295</v>
      </c>
      <c r="M7" s="92">
        <v>1127.5094999999999</v>
      </c>
      <c r="N7" s="92">
        <v>13.383500000000003</v>
      </c>
      <c r="P7" s="7" t="s">
        <v>44</v>
      </c>
      <c r="Q7" s="8">
        <v>61.6629</v>
      </c>
      <c r="R7" s="8">
        <v>63.363816666666665</v>
      </c>
      <c r="S7" s="8">
        <v>267.78660000000002</v>
      </c>
      <c r="T7" s="8">
        <v>1886.8465500000002</v>
      </c>
    </row>
    <row r="8" spans="2:20" ht="24" customHeight="1">
      <c r="B8" s="56">
        <v>4</v>
      </c>
      <c r="C8" s="92">
        <v>65.6845</v>
      </c>
      <c r="D8" s="92">
        <v>64.137999999999991</v>
      </c>
      <c r="E8" s="92">
        <v>281.38850000000002</v>
      </c>
      <c r="F8" s="92">
        <v>1965.499</v>
      </c>
      <c r="G8" s="92">
        <v>759.07</v>
      </c>
      <c r="H8" s="92">
        <v>1.1325000000000001</v>
      </c>
      <c r="I8" s="92">
        <v>41.058500000000002</v>
      </c>
      <c r="J8" s="92">
        <v>6.4295</v>
      </c>
      <c r="K8" s="92">
        <v>600.64600000000007</v>
      </c>
      <c r="L8" s="92">
        <v>235.53800000000004</v>
      </c>
      <c r="M8" s="92">
        <v>918.99199999999996</v>
      </c>
      <c r="N8" s="92">
        <v>12.432200000000002</v>
      </c>
    </row>
    <row r="9" spans="2:20" ht="24" customHeight="1">
      <c r="B9" s="56">
        <v>5</v>
      </c>
      <c r="C9" s="92">
        <v>63.557000000000002</v>
      </c>
      <c r="D9" s="92">
        <v>64.95150000000001</v>
      </c>
      <c r="E9" s="92">
        <v>241.42150000000004</v>
      </c>
      <c r="F9" s="92">
        <v>1804.5175000000002</v>
      </c>
      <c r="G9" s="92">
        <v>1631.4130000000002</v>
      </c>
      <c r="H9" s="92">
        <v>0.77300000000000002</v>
      </c>
      <c r="I9" s="92">
        <v>24.265000000000001</v>
      </c>
      <c r="J9" s="92">
        <v>10.712999999999999</v>
      </c>
      <c r="K9" s="92">
        <v>382.19900000000001</v>
      </c>
      <c r="L9" s="92">
        <v>263.399</v>
      </c>
      <c r="M9" s="92">
        <v>941.66550000000007</v>
      </c>
      <c r="N9" s="92">
        <v>16.573</v>
      </c>
    </row>
    <row r="10" spans="2:20" ht="24" customHeight="1">
      <c r="B10" s="56">
        <v>6</v>
      </c>
      <c r="C10" s="92">
        <v>55.603499999999997</v>
      </c>
      <c r="D10" s="92">
        <v>62.385500000000008</v>
      </c>
      <c r="E10" s="92">
        <v>281.495</v>
      </c>
      <c r="F10" s="92">
        <v>1902.8785000000003</v>
      </c>
      <c r="G10" s="92">
        <v>351.98050000000001</v>
      </c>
      <c r="H10" s="92">
        <v>1.5260000000000002</v>
      </c>
      <c r="I10" s="92">
        <v>31.677500000000006</v>
      </c>
      <c r="J10" s="92">
        <v>8.0350000000000001</v>
      </c>
      <c r="K10" s="92">
        <v>346.41450000000003</v>
      </c>
      <c r="L10" s="92">
        <v>185.20499999999998</v>
      </c>
      <c r="M10" s="92">
        <v>990.20299999999997</v>
      </c>
      <c r="N10" s="92">
        <v>14.858000000000001</v>
      </c>
    </row>
    <row r="11" spans="2:20" ht="24" customHeight="1">
      <c r="B11" s="56">
        <v>7</v>
      </c>
      <c r="C11" s="92">
        <v>58.152999999999992</v>
      </c>
      <c r="D11" s="92">
        <v>67.237499999999997</v>
      </c>
      <c r="E11" s="92">
        <v>265.17099999999999</v>
      </c>
      <c r="F11" s="92">
        <v>1895.2084999999997</v>
      </c>
      <c r="G11" s="92">
        <v>1765.7130000000002</v>
      </c>
      <c r="H11" s="92">
        <v>1.4465000000000001</v>
      </c>
      <c r="I11" s="92">
        <v>26.991999999999997</v>
      </c>
      <c r="J11" s="92">
        <v>9.0254999999999992</v>
      </c>
      <c r="K11" s="92">
        <v>353.35149999999999</v>
      </c>
      <c r="L11" s="92">
        <v>312.47750000000002</v>
      </c>
      <c r="M11" s="92">
        <v>950.93550000000005</v>
      </c>
      <c r="N11" s="92">
        <v>15.599000000000002</v>
      </c>
    </row>
    <row r="12" spans="2:20" ht="24" customHeight="1">
      <c r="B12" s="56">
        <v>8</v>
      </c>
      <c r="C12" s="92">
        <v>62.555500000000002</v>
      </c>
      <c r="D12" s="92">
        <v>60.176500000000004</v>
      </c>
      <c r="E12" s="92">
        <v>281.33050000000003</v>
      </c>
      <c r="F12" s="92">
        <v>1917.2075</v>
      </c>
      <c r="G12" s="92">
        <v>770.34349999999995</v>
      </c>
      <c r="H12" s="92">
        <v>0.70400000000000007</v>
      </c>
      <c r="I12" s="92">
        <v>51.85</v>
      </c>
      <c r="J12" s="92">
        <v>8.6865000000000006</v>
      </c>
      <c r="K12" s="92">
        <v>431.98950000000002</v>
      </c>
      <c r="L12" s="92">
        <v>200.51700000000002</v>
      </c>
      <c r="M12" s="92">
        <v>783.577</v>
      </c>
      <c r="N12" s="92">
        <v>13.811200000000001</v>
      </c>
    </row>
    <row r="13" spans="2:20" ht="24" customHeight="1">
      <c r="B13" s="56">
        <v>9</v>
      </c>
      <c r="C13" s="92">
        <v>63.930500000000002</v>
      </c>
      <c r="D13" s="92">
        <v>64.293499999999995</v>
      </c>
      <c r="E13" s="92">
        <v>255.65449999999998</v>
      </c>
      <c r="F13" s="92">
        <v>1857.0315000000001</v>
      </c>
      <c r="G13" s="92">
        <v>499.95350000000002</v>
      </c>
      <c r="H13" s="92">
        <v>1.2505000000000002</v>
      </c>
      <c r="I13" s="92">
        <v>44.555499999999995</v>
      </c>
      <c r="J13" s="92">
        <v>8.634500000000001</v>
      </c>
      <c r="K13" s="92">
        <v>563.26249999999993</v>
      </c>
      <c r="L13" s="92">
        <v>256.32900000000001</v>
      </c>
      <c r="M13" s="92">
        <v>981.75450000000001</v>
      </c>
      <c r="N13" s="92">
        <v>16.197500000000002</v>
      </c>
    </row>
    <row r="14" spans="2:20" ht="24" customHeight="1">
      <c r="B14" s="56">
        <v>10</v>
      </c>
      <c r="C14" s="92">
        <v>66.390000000000015</v>
      </c>
      <c r="D14" s="92">
        <v>60.429000000000002</v>
      </c>
      <c r="E14" s="92">
        <v>288.89049999999997</v>
      </c>
      <c r="F14" s="92">
        <v>1964.893</v>
      </c>
      <c r="G14" s="92">
        <v>405.97299999999996</v>
      </c>
      <c r="H14" s="92">
        <v>1.044</v>
      </c>
      <c r="I14" s="92">
        <v>36.728999999999999</v>
      </c>
      <c r="J14" s="92">
        <v>7.0970000000000013</v>
      </c>
      <c r="K14" s="92">
        <v>723.68499999999995</v>
      </c>
      <c r="L14" s="92">
        <v>244.07900000000004</v>
      </c>
      <c r="M14" s="92">
        <v>986.30099999999993</v>
      </c>
      <c r="N14" s="92">
        <v>14.858499999999999</v>
      </c>
    </row>
    <row r="15" spans="2:20" ht="43.15" customHeight="1">
      <c r="B15" s="93" t="s">
        <v>34</v>
      </c>
      <c r="C15" s="93">
        <v>616.62900000000002</v>
      </c>
      <c r="D15" s="93">
        <v>633.63816666666662</v>
      </c>
      <c r="E15" s="93">
        <v>2677.866</v>
      </c>
      <c r="F15" s="93">
        <v>18868.465500000002</v>
      </c>
      <c r="G15" s="93">
        <v>9229.5915000000005</v>
      </c>
      <c r="H15" s="93">
        <v>10.849166666666669</v>
      </c>
      <c r="I15" s="93">
        <v>419.40650000000005</v>
      </c>
      <c r="J15" s="93">
        <v>82.975999999999999</v>
      </c>
      <c r="K15" s="93">
        <v>4932.2435000000005</v>
      </c>
      <c r="L15" s="93">
        <v>2493.6860000000001</v>
      </c>
      <c r="M15" s="93">
        <v>9316.57</v>
      </c>
      <c r="N15" s="93">
        <v>142.35640000000001</v>
      </c>
    </row>
  </sheetData>
  <mergeCells count="8">
    <mergeCell ref="B2:N2"/>
    <mergeCell ref="Q3:S3"/>
    <mergeCell ref="P3:P5"/>
    <mergeCell ref="C3:E3"/>
    <mergeCell ref="F3:F4"/>
    <mergeCell ref="G3:J3"/>
    <mergeCell ref="K3:N3"/>
    <mergeCell ref="B3:B4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5"/>
  <sheetViews>
    <sheetView view="pageBreakPreview" zoomScale="60" zoomScaleNormal="70" workbookViewId="0">
      <selection activeCell="C23" sqref="C23"/>
    </sheetView>
  </sheetViews>
  <sheetFormatPr defaultColWidth="9.140625" defaultRowHeight="15.75"/>
  <cols>
    <col min="1" max="2" width="9.140625" style="60"/>
    <col min="3" max="3" width="54.28515625" style="62" customWidth="1"/>
    <col min="4" max="4" width="21.28515625" style="60" customWidth="1"/>
    <col min="5" max="5" width="19.7109375" style="60" customWidth="1"/>
    <col min="6" max="6" width="19.28515625" style="60" customWidth="1"/>
    <col min="7" max="7" width="12.140625" style="60" customWidth="1"/>
    <col min="8" max="8" width="12.140625" style="61" customWidth="1"/>
    <col min="9" max="10" width="16.85546875" style="60" customWidth="1"/>
    <col min="11" max="11" width="13" style="60" customWidth="1"/>
    <col min="12" max="12" width="9.140625" style="60" hidden="1" customWidth="1"/>
    <col min="13" max="16384" width="9.140625" style="60"/>
  </cols>
  <sheetData>
    <row r="2" spans="2:12" ht="18.75">
      <c r="B2" s="120" t="s">
        <v>45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ht="15" customHeight="1">
      <c r="K3" s="121"/>
      <c r="L3" s="121"/>
    </row>
    <row r="4" spans="2:12">
      <c r="B4" s="88"/>
    </row>
    <row r="5" spans="2:12" ht="35.25" customHeight="1">
      <c r="B5" s="113" t="s">
        <v>46</v>
      </c>
      <c r="C5" s="113" t="s">
        <v>47</v>
      </c>
      <c r="D5" s="113" t="s">
        <v>48</v>
      </c>
      <c r="E5" s="116" t="s">
        <v>291</v>
      </c>
      <c r="F5" s="117"/>
      <c r="G5" s="116" t="s">
        <v>49</v>
      </c>
      <c r="H5" s="117"/>
      <c r="I5" s="113" t="s">
        <v>70</v>
      </c>
      <c r="J5" s="113" t="s">
        <v>293</v>
      </c>
      <c r="K5" s="113" t="s">
        <v>294</v>
      </c>
      <c r="L5" s="113" t="s">
        <v>50</v>
      </c>
    </row>
    <row r="6" spans="2:12" ht="27.75" customHeight="1">
      <c r="B6" s="114"/>
      <c r="C6" s="114"/>
      <c r="D6" s="114"/>
      <c r="E6" s="122"/>
      <c r="F6" s="123"/>
      <c r="G6" s="118"/>
      <c r="H6" s="119"/>
      <c r="I6" s="114"/>
      <c r="J6" s="114"/>
      <c r="K6" s="114"/>
      <c r="L6" s="114"/>
    </row>
    <row r="7" spans="2:12" ht="27.75" customHeight="1">
      <c r="B7" s="112"/>
      <c r="C7" s="115"/>
      <c r="D7" s="115"/>
      <c r="E7" s="59">
        <v>0.6</v>
      </c>
      <c r="F7" s="59">
        <v>0.75</v>
      </c>
      <c r="G7" s="59">
        <v>0.6</v>
      </c>
      <c r="H7" s="59">
        <v>0.75</v>
      </c>
      <c r="I7" s="115"/>
      <c r="J7" s="115"/>
      <c r="K7" s="115"/>
      <c r="L7" s="115"/>
    </row>
    <row r="8" spans="2:12" ht="16.5" customHeight="1">
      <c r="B8" s="16">
        <v>1</v>
      </c>
      <c r="C8" s="63" t="s">
        <v>269</v>
      </c>
      <c r="D8" s="16">
        <v>120</v>
      </c>
      <c r="E8" s="16">
        <v>72</v>
      </c>
      <c r="F8" s="16">
        <v>90</v>
      </c>
      <c r="G8" s="16">
        <v>720</v>
      </c>
      <c r="H8" s="56">
        <v>900</v>
      </c>
      <c r="I8" s="16">
        <v>700</v>
      </c>
      <c r="J8" s="16">
        <v>20</v>
      </c>
      <c r="K8" s="16" t="s">
        <v>292</v>
      </c>
      <c r="L8" s="16"/>
    </row>
    <row r="9" spans="2:12" ht="16.5" customHeight="1">
      <c r="B9" s="16">
        <v>2</v>
      </c>
      <c r="C9" s="63" t="s">
        <v>270</v>
      </c>
      <c r="D9" s="16">
        <v>200</v>
      </c>
      <c r="E9" s="16">
        <v>120</v>
      </c>
      <c r="F9" s="56">
        <v>150</v>
      </c>
      <c r="G9" s="16">
        <v>1200</v>
      </c>
      <c r="H9" s="56">
        <v>1500</v>
      </c>
      <c r="I9" s="16">
        <v>1150</v>
      </c>
      <c r="J9" s="56">
        <v>50</v>
      </c>
      <c r="K9" s="16" t="s">
        <v>292</v>
      </c>
      <c r="L9" s="16"/>
    </row>
    <row r="10" spans="2:12" ht="16.5" customHeight="1">
      <c r="B10" s="16">
        <v>3</v>
      </c>
      <c r="C10" s="63" t="s">
        <v>51</v>
      </c>
      <c r="D10" s="16">
        <v>20</v>
      </c>
      <c r="E10" s="16">
        <v>12</v>
      </c>
      <c r="F10" s="56">
        <v>15</v>
      </c>
      <c r="G10" s="16">
        <v>120</v>
      </c>
      <c r="H10" s="56">
        <v>150</v>
      </c>
      <c r="I10" s="16">
        <v>165</v>
      </c>
      <c r="J10" s="16" t="s">
        <v>292</v>
      </c>
      <c r="K10" s="56">
        <v>15</v>
      </c>
      <c r="L10" s="56" t="e">
        <v>#REF!</v>
      </c>
    </row>
    <row r="11" spans="2:12" ht="16.5" customHeight="1">
      <c r="B11" s="16">
        <v>4</v>
      </c>
      <c r="C11" s="63" t="s">
        <v>52</v>
      </c>
      <c r="D11" s="16">
        <v>50</v>
      </c>
      <c r="E11" s="16">
        <v>30</v>
      </c>
      <c r="F11" s="56">
        <v>37.5</v>
      </c>
      <c r="G11" s="16">
        <v>300</v>
      </c>
      <c r="H11" s="56">
        <v>375</v>
      </c>
      <c r="I11" s="16">
        <v>396</v>
      </c>
      <c r="J11" s="16" t="s">
        <v>292</v>
      </c>
      <c r="K11" s="56">
        <v>21</v>
      </c>
      <c r="L11" s="56" t="e">
        <v>#REF!</v>
      </c>
    </row>
    <row r="12" spans="2:12" ht="16.5" customHeight="1">
      <c r="B12" s="16">
        <v>5</v>
      </c>
      <c r="C12" s="63" t="s">
        <v>53</v>
      </c>
      <c r="D12" s="16">
        <v>20</v>
      </c>
      <c r="E12" s="16">
        <v>12</v>
      </c>
      <c r="F12" s="56">
        <v>15</v>
      </c>
      <c r="G12" s="16">
        <v>120</v>
      </c>
      <c r="H12" s="56">
        <v>150</v>
      </c>
      <c r="I12" s="16">
        <v>162</v>
      </c>
      <c r="J12" s="16" t="s">
        <v>292</v>
      </c>
      <c r="K12" s="56">
        <v>12</v>
      </c>
      <c r="L12" s="56" t="e">
        <v>#REF!</v>
      </c>
    </row>
    <row r="13" spans="2:12" ht="16.5" customHeight="1">
      <c r="B13" s="16">
        <v>6</v>
      </c>
      <c r="C13" s="63" t="s">
        <v>54</v>
      </c>
      <c r="D13" s="16">
        <v>187</v>
      </c>
      <c r="E13" s="16">
        <v>112.2</v>
      </c>
      <c r="F13" s="56">
        <v>140.25</v>
      </c>
      <c r="G13" s="16">
        <v>1122</v>
      </c>
      <c r="H13" s="56">
        <v>1402.5</v>
      </c>
      <c r="I13" s="16">
        <v>1153</v>
      </c>
      <c r="J13" s="16" t="s">
        <v>292</v>
      </c>
      <c r="K13" s="16" t="s">
        <v>292</v>
      </c>
      <c r="L13" s="56" t="e">
        <v>#REF!</v>
      </c>
    </row>
    <row r="14" spans="2:12" ht="27.6" customHeight="1">
      <c r="B14" s="16">
        <v>7</v>
      </c>
      <c r="C14" s="63" t="s">
        <v>271</v>
      </c>
      <c r="D14" s="16">
        <v>320</v>
      </c>
      <c r="E14" s="16">
        <v>192</v>
      </c>
      <c r="F14" s="56">
        <v>240</v>
      </c>
      <c r="G14" s="16">
        <v>1920</v>
      </c>
      <c r="H14" s="56">
        <v>2400</v>
      </c>
      <c r="I14" s="16">
        <v>1970</v>
      </c>
      <c r="J14" s="16" t="s">
        <v>292</v>
      </c>
      <c r="K14" s="16" t="s">
        <v>292</v>
      </c>
      <c r="L14" s="16"/>
    </row>
    <row r="15" spans="2:12" ht="16.899999999999999" customHeight="1">
      <c r="B15" s="16">
        <v>8</v>
      </c>
      <c r="C15" s="63" t="s">
        <v>55</v>
      </c>
      <c r="D15" s="16">
        <v>185</v>
      </c>
      <c r="E15" s="16">
        <v>111</v>
      </c>
      <c r="F15" s="56">
        <v>138.75</v>
      </c>
      <c r="G15" s="16">
        <v>1110</v>
      </c>
      <c r="H15" s="56">
        <v>1387.5</v>
      </c>
      <c r="I15" s="16">
        <v>1150</v>
      </c>
      <c r="J15" s="16" t="s">
        <v>292</v>
      </c>
      <c r="K15" s="16" t="s">
        <v>292</v>
      </c>
      <c r="L15" s="56" t="e">
        <v>#REF!</v>
      </c>
    </row>
    <row r="16" spans="2:12" ht="16.5" customHeight="1">
      <c r="B16" s="16">
        <v>9</v>
      </c>
      <c r="C16" s="63" t="s">
        <v>272</v>
      </c>
      <c r="D16" s="16">
        <v>20</v>
      </c>
      <c r="E16" s="16">
        <v>12</v>
      </c>
      <c r="F16" s="56">
        <v>15</v>
      </c>
      <c r="G16" s="16">
        <v>120</v>
      </c>
      <c r="H16" s="56">
        <v>150</v>
      </c>
      <c r="I16" s="16">
        <v>120</v>
      </c>
      <c r="J16" s="16" t="s">
        <v>292</v>
      </c>
      <c r="K16" s="16" t="s">
        <v>292</v>
      </c>
      <c r="L16" s="16"/>
    </row>
    <row r="17" spans="2:12" ht="16.5" customHeight="1">
      <c r="B17" s="16">
        <v>10</v>
      </c>
      <c r="C17" s="63" t="s">
        <v>56</v>
      </c>
      <c r="D17" s="16">
        <v>200</v>
      </c>
      <c r="E17" s="16">
        <v>120</v>
      </c>
      <c r="F17" s="56">
        <v>150</v>
      </c>
      <c r="G17" s="16">
        <v>1200</v>
      </c>
      <c r="H17" s="56">
        <v>1500</v>
      </c>
      <c r="I17" s="16">
        <v>1200</v>
      </c>
      <c r="J17" s="16" t="s">
        <v>292</v>
      </c>
      <c r="K17" s="16" t="s">
        <v>292</v>
      </c>
      <c r="L17" s="16"/>
    </row>
    <row r="18" spans="2:12" ht="16.5" customHeight="1">
      <c r="B18" s="16">
        <v>11</v>
      </c>
      <c r="C18" s="63" t="s">
        <v>273</v>
      </c>
      <c r="D18" s="16">
        <v>78</v>
      </c>
      <c r="E18" s="16">
        <v>46.8</v>
      </c>
      <c r="F18" s="56">
        <v>58.5</v>
      </c>
      <c r="G18" s="16">
        <v>468</v>
      </c>
      <c r="H18" s="56">
        <v>585</v>
      </c>
      <c r="I18" s="16">
        <v>543</v>
      </c>
      <c r="J18" s="16" t="s">
        <v>292</v>
      </c>
      <c r="K18" s="16" t="s">
        <v>292</v>
      </c>
      <c r="L18" s="56" t="e">
        <v>#REF!</v>
      </c>
    </row>
    <row r="19" spans="2:12" ht="16.5" customHeight="1">
      <c r="B19" s="16">
        <v>12</v>
      </c>
      <c r="C19" s="63" t="s">
        <v>367</v>
      </c>
      <c r="D19" s="16">
        <v>53</v>
      </c>
      <c r="E19" s="16">
        <v>31.8</v>
      </c>
      <c r="F19" s="56">
        <v>39.75</v>
      </c>
      <c r="G19" s="16">
        <v>318</v>
      </c>
      <c r="H19" s="56">
        <v>397.5</v>
      </c>
      <c r="I19" s="16">
        <v>577</v>
      </c>
      <c r="J19" s="16" t="s">
        <v>292</v>
      </c>
      <c r="K19" s="56">
        <v>179.5</v>
      </c>
      <c r="L19" s="56" t="e">
        <v>#REF!</v>
      </c>
    </row>
    <row r="20" spans="2:12" ht="16.5" customHeight="1">
      <c r="B20" s="16">
        <v>13</v>
      </c>
      <c r="C20" s="63" t="s">
        <v>274</v>
      </c>
      <c r="D20" s="16">
        <v>77</v>
      </c>
      <c r="E20" s="16">
        <v>46.2</v>
      </c>
      <c r="F20" s="56">
        <v>57.75</v>
      </c>
      <c r="G20" s="16">
        <v>462</v>
      </c>
      <c r="H20" s="56">
        <v>577.5</v>
      </c>
      <c r="I20" s="16">
        <v>354</v>
      </c>
      <c r="J20" s="16">
        <v>108</v>
      </c>
      <c r="K20" s="16" t="s">
        <v>292</v>
      </c>
      <c r="L20" s="16"/>
    </row>
    <row r="21" spans="2:12" ht="16.5" customHeight="1">
      <c r="B21" s="16">
        <v>14</v>
      </c>
      <c r="C21" s="63" t="s">
        <v>57</v>
      </c>
      <c r="D21" s="16">
        <v>350</v>
      </c>
      <c r="E21" s="16">
        <v>210</v>
      </c>
      <c r="F21" s="56">
        <v>262.5</v>
      </c>
      <c r="G21" s="16">
        <v>2100</v>
      </c>
      <c r="H21" s="56">
        <v>2625</v>
      </c>
      <c r="I21" s="16">
        <v>1950</v>
      </c>
      <c r="J21" s="16">
        <v>150</v>
      </c>
      <c r="K21" s="16" t="s">
        <v>292</v>
      </c>
      <c r="L21" s="16"/>
    </row>
    <row r="22" spans="2:12" ht="16.5" customHeight="1">
      <c r="B22" s="16">
        <v>15</v>
      </c>
      <c r="C22" s="63" t="s">
        <v>58</v>
      </c>
      <c r="D22" s="16">
        <v>60</v>
      </c>
      <c r="E22" s="16">
        <v>36</v>
      </c>
      <c r="F22" s="56">
        <v>45</v>
      </c>
      <c r="G22" s="16">
        <v>360</v>
      </c>
      <c r="H22" s="56">
        <v>450</v>
      </c>
      <c r="I22" s="16">
        <v>335</v>
      </c>
      <c r="J22" s="16">
        <v>25</v>
      </c>
      <c r="K22" s="16" t="s">
        <v>292</v>
      </c>
      <c r="L22" s="16"/>
    </row>
    <row r="23" spans="2:12" ht="16.5" customHeight="1">
      <c r="B23" s="16">
        <v>16</v>
      </c>
      <c r="C23" s="63" t="s">
        <v>59</v>
      </c>
      <c r="D23" s="16">
        <v>15</v>
      </c>
      <c r="E23" s="16">
        <v>9</v>
      </c>
      <c r="F23" s="56">
        <v>11.25</v>
      </c>
      <c r="G23" s="16">
        <v>90</v>
      </c>
      <c r="H23" s="56">
        <v>112.5</v>
      </c>
      <c r="I23" s="16">
        <v>110</v>
      </c>
      <c r="J23" s="16" t="s">
        <v>292</v>
      </c>
      <c r="K23" s="56" t="s">
        <v>292</v>
      </c>
      <c r="L23" s="56" t="e">
        <v>#REF!</v>
      </c>
    </row>
    <row r="24" spans="2:12" ht="16.5" customHeight="1">
      <c r="B24" s="16">
        <v>17</v>
      </c>
      <c r="C24" s="63" t="s">
        <v>60</v>
      </c>
      <c r="D24" s="16">
        <v>10</v>
      </c>
      <c r="E24" s="16">
        <v>6</v>
      </c>
      <c r="F24" s="56">
        <v>7.5</v>
      </c>
      <c r="G24" s="16">
        <v>60</v>
      </c>
      <c r="H24" s="56">
        <v>75</v>
      </c>
      <c r="I24" s="16">
        <v>90</v>
      </c>
      <c r="J24" s="16" t="s">
        <v>292</v>
      </c>
      <c r="K24" s="56">
        <v>15</v>
      </c>
      <c r="L24" s="56" t="e">
        <v>#REF!</v>
      </c>
    </row>
    <row r="25" spans="2:12" ht="16.5" customHeight="1">
      <c r="B25" s="16">
        <v>18</v>
      </c>
      <c r="C25" s="63" t="s">
        <v>61</v>
      </c>
      <c r="D25" s="16">
        <v>35</v>
      </c>
      <c r="E25" s="16">
        <v>21</v>
      </c>
      <c r="F25" s="56">
        <v>26.25</v>
      </c>
      <c r="G25" s="16">
        <v>210</v>
      </c>
      <c r="H25" s="56">
        <v>262.5</v>
      </c>
      <c r="I25" s="16">
        <v>173</v>
      </c>
      <c r="J25" s="16" t="s">
        <v>292</v>
      </c>
      <c r="K25" s="16" t="s">
        <v>292</v>
      </c>
      <c r="L25" s="16"/>
    </row>
    <row r="26" spans="2:12" ht="16.5" customHeight="1">
      <c r="B26" s="16">
        <v>19</v>
      </c>
      <c r="C26" s="63" t="s">
        <v>62</v>
      </c>
      <c r="D26" s="16">
        <v>18</v>
      </c>
      <c r="E26" s="16">
        <v>10.8</v>
      </c>
      <c r="F26" s="56">
        <v>13.5</v>
      </c>
      <c r="G26" s="16">
        <v>108</v>
      </c>
      <c r="H26" s="56">
        <v>135</v>
      </c>
      <c r="I26" s="16">
        <v>143</v>
      </c>
      <c r="J26" s="16" t="s">
        <v>292</v>
      </c>
      <c r="K26" s="56">
        <v>8</v>
      </c>
      <c r="L26" s="56" t="e">
        <v>#REF!</v>
      </c>
    </row>
    <row r="27" spans="2:12" ht="16.5" customHeight="1">
      <c r="B27" s="16">
        <v>20</v>
      </c>
      <c r="C27" s="63" t="s">
        <v>63</v>
      </c>
      <c r="D27" s="16" t="s">
        <v>64</v>
      </c>
      <c r="E27" s="16">
        <v>24</v>
      </c>
      <c r="F27" s="16">
        <v>30</v>
      </c>
      <c r="G27" s="16">
        <v>240</v>
      </c>
      <c r="H27" s="56">
        <v>300</v>
      </c>
      <c r="I27" s="16">
        <v>240</v>
      </c>
      <c r="J27" s="16" t="s">
        <v>292</v>
      </c>
      <c r="K27" s="16" t="s">
        <v>292</v>
      </c>
      <c r="L27" s="16"/>
    </row>
    <row r="28" spans="2:12" ht="16.5" customHeight="1">
      <c r="B28" s="16">
        <v>21</v>
      </c>
      <c r="C28" s="63" t="s">
        <v>65</v>
      </c>
      <c r="D28" s="16">
        <v>35</v>
      </c>
      <c r="E28" s="16">
        <v>21</v>
      </c>
      <c r="F28" s="56">
        <v>26.25</v>
      </c>
      <c r="G28" s="16">
        <v>210</v>
      </c>
      <c r="H28" s="56">
        <v>262.5</v>
      </c>
      <c r="I28" s="16">
        <v>230</v>
      </c>
      <c r="J28" s="16" t="s">
        <v>292</v>
      </c>
      <c r="K28" s="16" t="s">
        <v>292</v>
      </c>
      <c r="L28" s="16"/>
    </row>
    <row r="29" spans="2:12" ht="16.5" customHeight="1">
      <c r="B29" s="16">
        <v>22</v>
      </c>
      <c r="C29" s="63" t="s">
        <v>66</v>
      </c>
      <c r="D29" s="16">
        <v>15</v>
      </c>
      <c r="E29" s="16">
        <v>9</v>
      </c>
      <c r="F29" s="56">
        <v>11.25</v>
      </c>
      <c r="G29" s="16">
        <v>90</v>
      </c>
      <c r="H29" s="56">
        <v>112.5</v>
      </c>
      <c r="I29" s="16">
        <v>110</v>
      </c>
      <c r="J29" s="16" t="s">
        <v>292</v>
      </c>
      <c r="K29" s="56" t="s">
        <v>292</v>
      </c>
      <c r="L29" s="56" t="e">
        <v>#REF!</v>
      </c>
    </row>
    <row r="30" spans="2:12" ht="16.5" customHeight="1">
      <c r="B30" s="16">
        <v>23</v>
      </c>
      <c r="C30" s="63" t="s">
        <v>67</v>
      </c>
      <c r="D30" s="16">
        <v>2</v>
      </c>
      <c r="E30" s="16">
        <v>1.2</v>
      </c>
      <c r="F30" s="56">
        <v>1.5</v>
      </c>
      <c r="G30" s="16">
        <v>12</v>
      </c>
      <c r="H30" s="56">
        <v>15</v>
      </c>
      <c r="I30" s="16">
        <v>12</v>
      </c>
      <c r="J30" s="16" t="s">
        <v>292</v>
      </c>
      <c r="K30" s="16" t="s">
        <v>292</v>
      </c>
      <c r="L30" s="16"/>
    </row>
    <row r="31" spans="2:12" ht="16.5" customHeight="1">
      <c r="B31" s="16">
        <v>24</v>
      </c>
      <c r="C31" s="63" t="s">
        <v>366</v>
      </c>
      <c r="D31" s="16">
        <v>1.2</v>
      </c>
      <c r="E31" s="16">
        <v>0.72</v>
      </c>
      <c r="F31" s="56">
        <v>0.9</v>
      </c>
      <c r="G31" s="16">
        <v>7.1999999999999993</v>
      </c>
      <c r="H31" s="56">
        <v>9</v>
      </c>
      <c r="I31" s="16">
        <v>8</v>
      </c>
      <c r="J31" s="16" t="s">
        <v>292</v>
      </c>
      <c r="K31" s="16" t="s">
        <v>292</v>
      </c>
      <c r="L31" s="16"/>
    </row>
    <row r="32" spans="2:12" ht="16.5" customHeight="1">
      <c r="B32" s="16">
        <v>25</v>
      </c>
      <c r="C32" s="63" t="s">
        <v>275</v>
      </c>
      <c r="D32" s="16">
        <v>4</v>
      </c>
      <c r="E32" s="16">
        <v>2.4</v>
      </c>
      <c r="F32" s="56">
        <v>3</v>
      </c>
      <c r="G32" s="16">
        <v>24</v>
      </c>
      <c r="H32" s="56">
        <v>30</v>
      </c>
      <c r="I32" s="16">
        <v>24</v>
      </c>
      <c r="J32" s="16" t="s">
        <v>292</v>
      </c>
      <c r="K32" s="16" t="s">
        <v>292</v>
      </c>
      <c r="L32" s="16"/>
    </row>
    <row r="33" spans="2:12" ht="16.5" customHeight="1">
      <c r="B33" s="16">
        <v>26</v>
      </c>
      <c r="C33" s="63" t="s">
        <v>68</v>
      </c>
      <c r="D33" s="16">
        <v>0.3</v>
      </c>
      <c r="E33" s="16">
        <v>0.18</v>
      </c>
      <c r="F33" s="90">
        <v>0.23</v>
      </c>
      <c r="G33" s="16">
        <v>1.7999999999999998</v>
      </c>
      <c r="H33" s="56">
        <v>2.3000000000000003</v>
      </c>
      <c r="I33" s="16">
        <v>1.2</v>
      </c>
      <c r="J33" s="16" t="s">
        <v>292</v>
      </c>
      <c r="K33" s="16" t="s">
        <v>292</v>
      </c>
      <c r="L33" s="16"/>
    </row>
    <row r="34" spans="2:12" ht="16.5" customHeight="1">
      <c r="B34" s="16">
        <v>27</v>
      </c>
      <c r="C34" s="63" t="s">
        <v>69</v>
      </c>
      <c r="D34" s="16">
        <v>5</v>
      </c>
      <c r="E34" s="16">
        <v>3</v>
      </c>
      <c r="F34" s="56">
        <v>3.75</v>
      </c>
      <c r="G34" s="16">
        <v>30</v>
      </c>
      <c r="H34" s="56">
        <v>37.5</v>
      </c>
      <c r="I34" s="16">
        <v>30</v>
      </c>
      <c r="J34" s="16" t="s">
        <v>292</v>
      </c>
      <c r="K34" s="16" t="s">
        <v>292</v>
      </c>
      <c r="L34" s="16"/>
    </row>
    <row r="35" spans="2:12">
      <c r="B35" s="88"/>
    </row>
  </sheetData>
  <mergeCells count="11">
    <mergeCell ref="K5:K7"/>
    <mergeCell ref="L5:L7"/>
    <mergeCell ref="G5:H6"/>
    <mergeCell ref="B2:L2"/>
    <mergeCell ref="K3:L3"/>
    <mergeCell ref="C5:C7"/>
    <mergeCell ref="D5:D7"/>
    <mergeCell ref="E5:F6"/>
    <mergeCell ref="I5:I7"/>
    <mergeCell ref="J5:J7"/>
    <mergeCell ref="B5:B7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3"/>
  <sheetViews>
    <sheetView view="pageBreakPreview" zoomScale="89" zoomScaleSheetLayoutView="89" workbookViewId="0">
      <selection activeCell="A10" sqref="A10:B10"/>
    </sheetView>
  </sheetViews>
  <sheetFormatPr defaultColWidth="9.140625" defaultRowHeight="18.75"/>
  <cols>
    <col min="1" max="1" width="148.140625" style="91" customWidth="1"/>
    <col min="2" max="15" width="0" style="91" hidden="1" customWidth="1"/>
    <col min="16" max="16384" width="9.140625" style="91"/>
  </cols>
  <sheetData>
    <row r="1" spans="1:15">
      <c r="A1" s="94" t="s">
        <v>71</v>
      </c>
    </row>
    <row r="2" spans="1:15" s="96" customFormat="1" ht="33">
      <c r="A2" s="95" t="s">
        <v>72</v>
      </c>
    </row>
    <row r="3" spans="1:15" s="96" customFormat="1" ht="33">
      <c r="A3" s="95" t="s">
        <v>73</v>
      </c>
    </row>
    <row r="4" spans="1:15" s="96" customFormat="1" ht="33">
      <c r="A4" s="95" t="s">
        <v>74</v>
      </c>
    </row>
    <row r="5" spans="1:15" s="96" customFormat="1" ht="33">
      <c r="A5" s="95" t="s">
        <v>75</v>
      </c>
    </row>
    <row r="6" spans="1:15" s="96" customFormat="1" ht="36" customHeight="1">
      <c r="A6" s="95" t="s">
        <v>76</v>
      </c>
    </row>
    <row r="7" spans="1:15" s="96" customFormat="1" ht="33">
      <c r="A7" s="95" t="s">
        <v>77</v>
      </c>
    </row>
    <row r="8" spans="1:15" s="96" customFormat="1" ht="33">
      <c r="A8" s="97" t="s">
        <v>241</v>
      </c>
    </row>
    <row r="9" spans="1:15" s="96" customFormat="1" ht="33">
      <c r="A9" s="97" t="s">
        <v>242</v>
      </c>
    </row>
    <row r="10" spans="1:15" s="96" customFormat="1">
      <c r="A10" s="124" t="s">
        <v>128</v>
      </c>
      <c r="B10" s="124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</row>
    <row r="11" spans="1:15">
      <c r="A11" s="124" t="s">
        <v>127</v>
      </c>
      <c r="B11" s="124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</row>
    <row r="12" spans="1:15">
      <c r="A12" s="124" t="s">
        <v>255</v>
      </c>
      <c r="B12" s="124"/>
    </row>
    <row r="13" spans="1:15" ht="37.9" customHeight="1">
      <c r="A13" s="124" t="s">
        <v>262</v>
      </c>
      <c r="B13" s="124"/>
    </row>
  </sheetData>
  <mergeCells count="4">
    <mergeCell ref="A10:B10"/>
    <mergeCell ref="A11:B11"/>
    <mergeCell ref="A12:B12"/>
    <mergeCell ref="A13:B13"/>
  </mergeCells>
  <pageMargins left="0.7" right="0.7" top="0.75" bottom="0.75" header="0.3" footer="0.3"/>
  <pageSetup paperSize="9" scale="87" orientation="landscape" r:id="rId1"/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12" sqref="M12"/>
    </sheetView>
  </sheetViews>
  <sheetFormatPr defaultColWidth="9.140625" defaultRowHeight="15"/>
  <cols>
    <col min="1" max="1" width="36.28515625" style="9" customWidth="1"/>
    <col min="2" max="6" width="9.140625" style="9"/>
    <col min="7" max="8" width="10.7109375" style="9" customWidth="1"/>
    <col min="9" max="9" width="9.5703125" style="9" customWidth="1"/>
    <col min="10" max="16384" width="9.140625" style="9"/>
  </cols>
  <sheetData>
    <row r="2" spans="1:10">
      <c r="A2" s="14" t="s">
        <v>92</v>
      </c>
    </row>
    <row r="3" spans="1:10" ht="15.75">
      <c r="A3" s="11"/>
      <c r="B3" s="11"/>
      <c r="C3" s="126" t="s">
        <v>91</v>
      </c>
      <c r="D3" s="126"/>
      <c r="E3" s="126" t="s">
        <v>78</v>
      </c>
      <c r="F3" s="126"/>
      <c r="G3" s="126" t="s">
        <v>79</v>
      </c>
      <c r="H3" s="126"/>
      <c r="I3" s="126" t="s">
        <v>80</v>
      </c>
      <c r="J3" s="126"/>
    </row>
    <row r="4" spans="1:10" ht="15.75">
      <c r="A4" s="11"/>
      <c r="B4" s="11"/>
      <c r="C4" s="12" t="s">
        <v>85</v>
      </c>
      <c r="D4" s="12" t="s">
        <v>86</v>
      </c>
      <c r="E4" s="12" t="s">
        <v>85</v>
      </c>
      <c r="F4" s="12" t="s">
        <v>86</v>
      </c>
      <c r="G4" s="12" t="s">
        <v>85</v>
      </c>
      <c r="H4" s="12" t="s">
        <v>86</v>
      </c>
      <c r="I4" s="12" t="s">
        <v>85</v>
      </c>
      <c r="J4" s="12" t="s">
        <v>86</v>
      </c>
    </row>
    <row r="5" spans="1:10" ht="15.75">
      <c r="A5" s="11" t="s">
        <v>81</v>
      </c>
      <c r="B5" s="11" t="s">
        <v>84</v>
      </c>
      <c r="C5" s="11">
        <f>77*15/100</f>
        <v>11.55</v>
      </c>
      <c r="D5" s="11">
        <f>77*30/100</f>
        <v>23.1</v>
      </c>
      <c r="E5" s="11">
        <f>79*15/100</f>
        <v>11.85</v>
      </c>
      <c r="F5" s="11">
        <f>79*30/100</f>
        <v>23.7</v>
      </c>
      <c r="G5" s="11">
        <f>335*15/100</f>
        <v>50.25</v>
      </c>
      <c r="H5" s="11">
        <f>335*30/100</f>
        <v>100.5</v>
      </c>
      <c r="I5" s="11">
        <f>2350*15/100</f>
        <v>352.5</v>
      </c>
      <c r="J5" s="11">
        <f>2350*30/100</f>
        <v>705</v>
      </c>
    </row>
    <row r="6" spans="1:10" ht="15.75">
      <c r="A6" s="11" t="s">
        <v>82</v>
      </c>
      <c r="B6" s="11" t="s">
        <v>87</v>
      </c>
      <c r="C6" s="11">
        <f>77*25/100</f>
        <v>19.25</v>
      </c>
      <c r="D6" s="11">
        <f>77*40/100</f>
        <v>30.8</v>
      </c>
      <c r="E6" s="11">
        <f>79*25/100</f>
        <v>19.75</v>
      </c>
      <c r="F6" s="11">
        <f>79*40/100</f>
        <v>31.6</v>
      </c>
      <c r="G6" s="11">
        <f>335*25/100</f>
        <v>83.75</v>
      </c>
      <c r="H6" s="11">
        <f>335*40/100</f>
        <v>134</v>
      </c>
      <c r="I6" s="11">
        <f>2350*25/100</f>
        <v>587.5</v>
      </c>
      <c r="J6" s="11">
        <f>2350*40/100</f>
        <v>940</v>
      </c>
    </row>
    <row r="7" spans="1:10" ht="15.75">
      <c r="A7" s="11" t="s">
        <v>83</v>
      </c>
      <c r="B7" s="11" t="s">
        <v>88</v>
      </c>
      <c r="C7" s="11">
        <f>77*5/100</f>
        <v>3.85</v>
      </c>
      <c r="D7" s="11">
        <f>77*20/100</f>
        <v>15.4</v>
      </c>
      <c r="E7" s="11">
        <f>79*5/100</f>
        <v>3.95</v>
      </c>
      <c r="F7" s="11">
        <f>79*20/100</f>
        <v>15.8</v>
      </c>
      <c r="G7" s="11">
        <f>335*5/100</f>
        <v>16.75</v>
      </c>
      <c r="H7" s="11">
        <f>335*20/100</f>
        <v>67</v>
      </c>
      <c r="I7" s="11">
        <f>2350*5/100</f>
        <v>117.5</v>
      </c>
      <c r="J7" s="11">
        <f>2350*20/100</f>
        <v>470</v>
      </c>
    </row>
    <row r="8" spans="1:10" ht="15.75">
      <c r="A8" s="11" t="s">
        <v>89</v>
      </c>
      <c r="B8" s="11" t="s">
        <v>90</v>
      </c>
      <c r="C8" s="11">
        <f>SUM(C5:C7)</f>
        <v>34.65</v>
      </c>
      <c r="D8" s="11">
        <f t="shared" ref="D8:J8" si="0">SUM(D5:D7)</f>
        <v>69.300000000000011</v>
      </c>
      <c r="E8" s="11">
        <f t="shared" si="0"/>
        <v>35.550000000000004</v>
      </c>
      <c r="F8" s="11">
        <f t="shared" si="0"/>
        <v>71.099999999999994</v>
      </c>
      <c r="G8" s="11">
        <f t="shared" si="0"/>
        <v>150.75</v>
      </c>
      <c r="H8" s="11">
        <f t="shared" si="0"/>
        <v>301.5</v>
      </c>
      <c r="I8" s="11">
        <f t="shared" si="0"/>
        <v>1057.5</v>
      </c>
      <c r="J8" s="11">
        <f t="shared" si="0"/>
        <v>2115</v>
      </c>
    </row>
    <row r="9" spans="1:10">
      <c r="C9" s="10">
        <v>0.46200000000000002</v>
      </c>
      <c r="D9" s="9">
        <v>57.75</v>
      </c>
      <c r="E9" s="9">
        <v>47.4</v>
      </c>
      <c r="F9" s="9">
        <v>59.25</v>
      </c>
      <c r="G9" s="9">
        <v>201</v>
      </c>
      <c r="H9" s="9">
        <v>251.25</v>
      </c>
      <c r="I9" s="9">
        <v>1410</v>
      </c>
      <c r="J9" s="9">
        <v>1762.5</v>
      </c>
    </row>
    <row r="10" spans="1:10">
      <c r="A10" s="9" t="s">
        <v>93</v>
      </c>
    </row>
    <row r="11" spans="1:10" ht="15.75">
      <c r="A11" s="11"/>
      <c r="B11" s="11"/>
      <c r="C11" s="126" t="s">
        <v>91</v>
      </c>
      <c r="D11" s="126"/>
      <c r="E11" s="126" t="s">
        <v>78</v>
      </c>
      <c r="F11" s="126"/>
      <c r="G11" s="126" t="s">
        <v>79</v>
      </c>
      <c r="H11" s="126"/>
      <c r="I11" s="126" t="s">
        <v>80</v>
      </c>
      <c r="J11" s="126"/>
    </row>
    <row r="12" spans="1:10" ht="15.75">
      <c r="A12" s="11"/>
      <c r="B12" s="11"/>
      <c r="C12" s="13" t="s">
        <v>85</v>
      </c>
      <c r="D12" s="13" t="s">
        <v>86</v>
      </c>
      <c r="E12" s="13" t="s">
        <v>85</v>
      </c>
      <c r="F12" s="13" t="s">
        <v>86</v>
      </c>
      <c r="G12" s="13" t="s">
        <v>85</v>
      </c>
      <c r="H12" s="13" t="s">
        <v>86</v>
      </c>
      <c r="I12" s="13" t="s">
        <v>85</v>
      </c>
      <c r="J12" s="13" t="s">
        <v>86</v>
      </c>
    </row>
    <row r="13" spans="1:10" ht="15.75">
      <c r="A13" s="11" t="s">
        <v>81</v>
      </c>
      <c r="B13" s="11" t="s">
        <v>84</v>
      </c>
      <c r="C13" s="11">
        <f>90*20/100</f>
        <v>18</v>
      </c>
      <c r="D13" s="11">
        <f>90*25/100</f>
        <v>22.5</v>
      </c>
      <c r="E13" s="11">
        <f>92*20/100</f>
        <v>18.399999999999999</v>
      </c>
      <c r="F13" s="11">
        <f>92*25/100</f>
        <v>23</v>
      </c>
      <c r="G13" s="11">
        <f>383*20/100</f>
        <v>76.599999999999994</v>
      </c>
      <c r="H13" s="11">
        <f>383*25/100</f>
        <v>95.75</v>
      </c>
      <c r="I13" s="11">
        <f>2720*20/100</f>
        <v>544</v>
      </c>
      <c r="J13" s="11">
        <f>2350*25/100</f>
        <v>587.5</v>
      </c>
    </row>
    <row r="14" spans="1:10" ht="15.75">
      <c r="A14" s="11" t="s">
        <v>82</v>
      </c>
      <c r="B14" s="11" t="s">
        <v>87</v>
      </c>
      <c r="C14" s="11">
        <f>90*30/100</f>
        <v>27</v>
      </c>
      <c r="D14" s="11">
        <f>90*35/100</f>
        <v>31.5</v>
      </c>
      <c r="E14" s="11">
        <f>92*30/100</f>
        <v>27.6</v>
      </c>
      <c r="F14" s="11">
        <f>92*35/100</f>
        <v>32.200000000000003</v>
      </c>
      <c r="G14" s="11">
        <f>383*30/100</f>
        <v>114.9</v>
      </c>
      <c r="H14" s="11">
        <f>383*35/100</f>
        <v>134.05000000000001</v>
      </c>
      <c r="I14" s="11">
        <f>2720*30/100</f>
        <v>816</v>
      </c>
      <c r="J14" s="11">
        <f>2350*35/100</f>
        <v>822.5</v>
      </c>
    </row>
    <row r="15" spans="1:10" ht="15.75">
      <c r="A15" s="11" t="s">
        <v>83</v>
      </c>
      <c r="B15" s="11" t="s">
        <v>88</v>
      </c>
      <c r="C15" s="11">
        <f>90*10/100</f>
        <v>9</v>
      </c>
      <c r="D15" s="11">
        <f>90*15/100</f>
        <v>13.5</v>
      </c>
      <c r="E15" s="11">
        <f>92*10/100</f>
        <v>9.1999999999999993</v>
      </c>
      <c r="F15" s="11">
        <f>92*15/100</f>
        <v>13.8</v>
      </c>
      <c r="G15" s="11">
        <f>383*10/100</f>
        <v>38.299999999999997</v>
      </c>
      <c r="H15" s="11">
        <f>383*15/100</f>
        <v>57.45</v>
      </c>
      <c r="I15" s="11">
        <f>2720*10/100</f>
        <v>272</v>
      </c>
      <c r="J15" s="11">
        <f>2720*15/100</f>
        <v>408</v>
      </c>
    </row>
    <row r="16" spans="1:10" ht="15.75">
      <c r="A16" s="11" t="s">
        <v>89</v>
      </c>
      <c r="B16" s="11" t="s">
        <v>90</v>
      </c>
      <c r="C16" s="11">
        <f>SUM(C13:C15)</f>
        <v>54</v>
      </c>
      <c r="D16" s="11">
        <f t="shared" ref="D16:J16" si="1">SUM(D13:D15)</f>
        <v>67.5</v>
      </c>
      <c r="E16" s="11">
        <f t="shared" si="1"/>
        <v>55.2</v>
      </c>
      <c r="F16" s="11">
        <f t="shared" si="1"/>
        <v>69</v>
      </c>
      <c r="G16" s="11">
        <f t="shared" si="1"/>
        <v>229.8</v>
      </c>
      <c r="H16" s="11">
        <f t="shared" si="1"/>
        <v>287.25</v>
      </c>
      <c r="I16" s="11">
        <f t="shared" si="1"/>
        <v>1632</v>
      </c>
      <c r="J16" s="11">
        <f t="shared" si="1"/>
        <v>1818</v>
      </c>
    </row>
    <row r="17" spans="1:10">
      <c r="C17" s="9">
        <v>60.42</v>
      </c>
      <c r="E17" s="9">
        <v>63.65</v>
      </c>
      <c r="G17" s="9">
        <v>245.7</v>
      </c>
      <c r="I17" s="9">
        <v>1827.17</v>
      </c>
    </row>
    <row r="20" spans="1:10" ht="83.25" customHeight="1">
      <c r="A20" s="128" t="s">
        <v>94</v>
      </c>
      <c r="B20" s="128"/>
      <c r="C20" s="128"/>
      <c r="D20" s="128"/>
      <c r="E20" s="128"/>
      <c r="F20" s="128"/>
      <c r="G20" s="128"/>
      <c r="H20" s="128"/>
      <c r="I20" s="128"/>
      <c r="J20" s="128"/>
    </row>
    <row r="21" spans="1:10" ht="15.75">
      <c r="A21" s="129"/>
      <c r="B21" s="130"/>
      <c r="C21" s="126" t="s">
        <v>91</v>
      </c>
      <c r="D21" s="126"/>
      <c r="E21" s="126" t="s">
        <v>78</v>
      </c>
      <c r="F21" s="126"/>
      <c r="G21" s="126" t="s">
        <v>79</v>
      </c>
      <c r="H21" s="126"/>
      <c r="I21" s="126" t="s">
        <v>80</v>
      </c>
      <c r="J21" s="126"/>
    </row>
    <row r="22" spans="1:10" ht="15.75">
      <c r="A22" s="126"/>
      <c r="B22" s="126"/>
      <c r="C22" s="13" t="s">
        <v>85</v>
      </c>
      <c r="D22" s="13" t="s">
        <v>86</v>
      </c>
      <c r="E22" s="13" t="s">
        <v>85</v>
      </c>
      <c r="F22" s="13" t="s">
        <v>86</v>
      </c>
      <c r="G22" s="13" t="s">
        <v>85</v>
      </c>
      <c r="H22" s="13" t="s">
        <v>86</v>
      </c>
      <c r="I22" s="13" t="s">
        <v>85</v>
      </c>
      <c r="J22" s="13" t="s">
        <v>86</v>
      </c>
    </row>
    <row r="23" spans="1:10" ht="45" customHeight="1">
      <c r="A23" s="127" t="s">
        <v>96</v>
      </c>
      <c r="B23" s="127"/>
      <c r="C23" s="15">
        <v>46.2</v>
      </c>
      <c r="D23" s="15">
        <v>57.75</v>
      </c>
      <c r="E23" s="15">
        <v>47.4</v>
      </c>
      <c r="F23" s="15">
        <v>59.25</v>
      </c>
      <c r="G23" s="15">
        <v>201</v>
      </c>
      <c r="H23" s="15">
        <v>251.25</v>
      </c>
      <c r="I23" s="15">
        <v>1410</v>
      </c>
      <c r="J23" s="15">
        <v>1762.5</v>
      </c>
    </row>
    <row r="24" spans="1:10" ht="45" customHeight="1">
      <c r="A24" s="127" t="s">
        <v>97</v>
      </c>
      <c r="B24" s="127"/>
      <c r="C24" s="15">
        <v>54</v>
      </c>
      <c r="D24" s="15">
        <v>67.5</v>
      </c>
      <c r="E24" s="15">
        <v>55.2</v>
      </c>
      <c r="F24" s="15">
        <v>69</v>
      </c>
      <c r="G24" s="15">
        <v>229.8</v>
      </c>
      <c r="H24" s="15">
        <v>287.25</v>
      </c>
      <c r="I24" s="15">
        <v>1632</v>
      </c>
      <c r="J24" s="15">
        <v>1818</v>
      </c>
    </row>
    <row r="25" spans="1:10" ht="45" customHeight="1">
      <c r="A25" s="127" t="s">
        <v>95</v>
      </c>
      <c r="B25" s="127"/>
      <c r="C25" s="125">
        <v>60.42</v>
      </c>
      <c r="D25" s="125"/>
      <c r="E25" s="125">
        <v>63.65</v>
      </c>
      <c r="F25" s="125"/>
      <c r="G25" s="125">
        <v>245.7</v>
      </c>
      <c r="H25" s="125"/>
      <c r="I25" s="125">
        <v>1827.17</v>
      </c>
      <c r="J25" s="125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на выход</vt:lpstr>
      <vt:lpstr>сводки БЖУ</vt:lpstr>
      <vt:lpstr>среднесуточный набор</vt:lpstr>
      <vt:lpstr>библиография</vt:lpstr>
      <vt:lpstr>Лист1</vt:lpstr>
      <vt:lpstr>Лист1!Область_печати</vt:lpstr>
      <vt:lpstr>'среднесуточный набор'!Область_печати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2024-10-24T07:44:17Z</cp:lastPrinted>
  <dcterms:created xsi:type="dcterms:W3CDTF">2020-10-25T16:40:18Z</dcterms:created>
  <dcterms:modified xsi:type="dcterms:W3CDTF">2024-10-25T08:21:53Z</dcterms:modified>
</cp:coreProperties>
</file>